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drewgraham/Library/CloudStorage/Dropbox/swnetball/Invoices/"/>
    </mc:Choice>
  </mc:AlternateContent>
  <xr:revisionPtr revIDLastSave="0" documentId="13_ncr:1_{97EA5BC2-C5BA-0C4E-BAE1-B96914025C79}" xr6:coauthVersionLast="47" xr6:coauthVersionMax="47" xr10:uidLastSave="{00000000-0000-0000-0000-000000000000}"/>
  <bookViews>
    <workbookView xWindow="0" yWindow="660" windowWidth="34560" windowHeight="21680" xr2:uid="{00000000-000D-0000-FFFF-FFFF00000000}"/>
  </bookViews>
  <sheets>
    <sheet name="Invoice" sheetId="1" r:id="rId1"/>
    <sheet name="Calendar" sheetId="3" state="hidden" r:id="rId2"/>
    <sheet name="Static Data" sheetId="2" state="hidden" r:id="rId3"/>
  </sheets>
  <definedNames>
    <definedName name="DateList">Calendar!$A$3:$A$44</definedName>
    <definedName name="FILENAME">'Static Data'!$N$47</definedName>
    <definedName name="INVOICE">'Static Data'!$N$45</definedName>
    <definedName name="_xlnm.Print_Area" localSheetId="0">Invoice!$A$2:$O$50</definedName>
    <definedName name="TimeList">Calendar!$C$2:$C$60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19" i="1"/>
  <c r="G18" i="1"/>
  <c r="A1" i="3" l="1" a="1"/>
  <c r="A1" i="3" s="1"/>
  <c r="E11" i="1" l="1"/>
  <c r="O42" i="1" l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P19" i="1"/>
  <c r="Q19" i="1"/>
  <c r="P20" i="1"/>
  <c r="Q20" i="1"/>
  <c r="P21" i="1"/>
  <c r="Q21" i="1"/>
  <c r="P22" i="1"/>
  <c r="Q22" i="1"/>
  <c r="P23" i="1"/>
  <c r="Q23" i="1"/>
  <c r="P24" i="1"/>
  <c r="Q24" i="1"/>
  <c r="P25" i="1"/>
  <c r="Q25" i="1"/>
  <c r="P26" i="1"/>
  <c r="Q26" i="1"/>
  <c r="P27" i="1"/>
  <c r="Q27" i="1"/>
  <c r="P28" i="1"/>
  <c r="Q28" i="1"/>
  <c r="P29" i="1"/>
  <c r="Q29" i="1"/>
  <c r="P30" i="1"/>
  <c r="Q30" i="1"/>
  <c r="P31" i="1"/>
  <c r="Q31" i="1"/>
  <c r="P32" i="1"/>
  <c r="Q32" i="1"/>
  <c r="P33" i="1"/>
  <c r="Q33" i="1"/>
  <c r="P34" i="1"/>
  <c r="Q34" i="1"/>
  <c r="P35" i="1"/>
  <c r="Q35" i="1"/>
  <c r="P36" i="1"/>
  <c r="Q36" i="1"/>
  <c r="P37" i="1"/>
  <c r="Q37" i="1"/>
  <c r="P38" i="1"/>
  <c r="Q38" i="1"/>
  <c r="P39" i="1"/>
  <c r="Q39" i="1"/>
  <c r="P40" i="1"/>
  <c r="Q40" i="1"/>
  <c r="P41" i="1"/>
  <c r="Q41" i="1"/>
  <c r="P42" i="1"/>
  <c r="Q42" i="1"/>
  <c r="Q18" i="1"/>
  <c r="P18" i="1"/>
  <c r="K43" i="1"/>
  <c r="I43" i="1"/>
  <c r="N39" i="2"/>
  <c r="N38" i="2"/>
  <c r="O38" i="2" s="1"/>
  <c r="M23" i="1" l="1"/>
  <c r="M22" i="1"/>
  <c r="L21" i="1"/>
  <c r="M21" i="1" s="1"/>
  <c r="L20" i="1"/>
  <c r="M20" i="1" s="1"/>
  <c r="L19" i="1"/>
  <c r="M19" i="1" s="1"/>
  <c r="G43" i="1"/>
  <c r="E10" i="1"/>
  <c r="N44" i="2"/>
  <c r="O44" i="2" s="1"/>
  <c r="N42" i="2"/>
  <c r="N41" i="2"/>
  <c r="A2" i="2" s="1"/>
  <c r="N43" i="2" s="1"/>
  <c r="L29" i="1" l="1"/>
  <c r="M29" i="1" s="1"/>
  <c r="L33" i="1"/>
  <c r="M33" i="1" s="1"/>
  <c r="L40" i="1"/>
  <c r="M40" i="1" s="1"/>
  <c r="L30" i="1"/>
  <c r="M30" i="1" s="1"/>
  <c r="L34" i="1"/>
  <c r="M34" i="1" s="1"/>
  <c r="M24" i="1"/>
  <c r="O18" i="1"/>
  <c r="L32" i="1"/>
  <c r="M32" i="1" s="1"/>
  <c r="Q39" i="2"/>
  <c r="P39" i="2" s="1"/>
  <c r="O39" i="2"/>
  <c r="L18" i="1" l="1"/>
  <c r="M18" i="1" s="1"/>
  <c r="N45" i="2"/>
  <c r="D46" i="1" l="1"/>
  <c r="E12" i="1"/>
  <c r="N46" i="2"/>
  <c r="L31" i="1"/>
  <c r="M31" i="1" s="1"/>
  <c r="L39" i="1"/>
  <c r="M39" i="1" s="1"/>
  <c r="L38" i="1"/>
  <c r="M38" i="1" s="1"/>
  <c r="L37" i="1"/>
  <c r="M37" i="1" s="1"/>
  <c r="L26" i="1"/>
  <c r="M26" i="1" s="1"/>
  <c r="L28" i="1"/>
  <c r="M28" i="1" s="1"/>
  <c r="L41" i="1"/>
  <c r="M41" i="1" s="1"/>
  <c r="L36" i="1"/>
  <c r="M36" i="1" s="1"/>
  <c r="L42" i="1"/>
  <c r="M42" i="1" s="1"/>
  <c r="L27" i="1"/>
  <c r="M27" i="1" s="1"/>
  <c r="L35" i="1"/>
  <c r="M35" i="1" s="1"/>
  <c r="L25" i="1"/>
  <c r="M25" i="1" s="1"/>
  <c r="D47" i="1"/>
  <c r="D48" i="1"/>
  <c r="M43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<sst xmlns="http://schemas.openxmlformats.org/spreadsheetml/2006/main" count="130" uniqueCount="126">
  <si>
    <t>HOURS</t>
  </si>
  <si>
    <t xml:space="preserve">Account number: </t>
  </si>
  <si>
    <t xml:space="preserve">Sort code: </t>
  </si>
  <si>
    <t>Month Ending</t>
  </si>
  <si>
    <t>January 2026</t>
  </si>
  <si>
    <t>February 2026</t>
  </si>
  <si>
    <t>March 2026</t>
  </si>
  <si>
    <t>January 2027</t>
  </si>
  <si>
    <t>February 2027</t>
  </si>
  <si>
    <t>March 2027</t>
  </si>
  <si>
    <t>Categorisation</t>
  </si>
  <si>
    <t>Date</t>
  </si>
  <si>
    <t>Name</t>
  </si>
  <si>
    <t>Invoice</t>
  </si>
  <si>
    <t>LINE ITEM</t>
  </si>
  <si>
    <r>
      <rPr>
        <b/>
        <sz val="24"/>
        <rFont val="Arial"/>
        <family val="2"/>
      </rPr>
      <t>Spencer Netball Club</t>
    </r>
    <r>
      <rPr>
        <b/>
        <sz val="20"/>
        <rFont val="Arial"/>
        <family val="2"/>
      </rPr>
      <t xml:space="preserve">
</t>
    </r>
    <r>
      <rPr>
        <b/>
        <sz val="18"/>
        <rFont val="Arial"/>
        <family val="2"/>
      </rPr>
      <t>MONTHLY TIMESHEET</t>
    </r>
  </si>
  <si>
    <t>SUB-TOTAL</t>
  </si>
  <si>
    <t>April 2026</t>
  </si>
  <si>
    <t>May 2026</t>
  </si>
  <si>
    <t>June 2026</t>
  </si>
  <si>
    <t>July 2026</t>
  </si>
  <si>
    <t>August 2026</t>
  </si>
  <si>
    <t>September 2026</t>
  </si>
  <si>
    <t>October 2026</t>
  </si>
  <si>
    <t>November 2026</t>
  </si>
  <si>
    <t>December 2026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</si>
  <si>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</si>
  <si>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</si>
  <si>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</si>
  <si>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</si>
  <si>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</si>
  <si>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</si>
  <si>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</si>
  <si>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</si>
  <si>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</si>
  <si>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</si>
  <si>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</si>
  <si>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</si>
  <si>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2027-02</t>
  </si>
  <si>
    <t>2027-03</t>
  </si>
  <si>
    <t>2027-01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</si>
  <si>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</si>
  <si>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</si>
  <si>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</si>
  <si>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</si>
  <si>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</si>
  <si>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</si>
  <si>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</si>
  <si>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</si>
  <si>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</si>
  <si>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April 2027</t>
  </si>
  <si>
    <t>May 2027</t>
  </si>
  <si>
    <t>June 2027</t>
  </si>
  <si>
    <t>July 2027</t>
  </si>
  <si>
    <t>August 2027</t>
  </si>
  <si>
    <t>September 2027</t>
  </si>
  <si>
    <t>October 2027</t>
  </si>
  <si>
    <t>November 2027</t>
  </si>
  <si>
    <t>December 2027</t>
  </si>
  <si>
    <t>checksum</t>
  </si>
  <si>
    <t>Email Address:</t>
  </si>
  <si>
    <t>Please complete all blue boxes</t>
  </si>
  <si>
    <t>Month Ending:</t>
  </si>
  <si>
    <t>Today</t>
  </si>
  <si>
    <t>Payee Name:</t>
  </si>
  <si>
    <t>Spencer Netball Club</t>
  </si>
  <si>
    <t>No VAT</t>
  </si>
  <si>
    <r>
      <t xml:space="preserve">Total </t>
    </r>
    <r>
      <rPr>
        <b/>
        <sz val="8"/>
        <color rgb="FFD8E5BC"/>
        <rFont val="Arial"/>
        <family val="2"/>
      </rPr>
      <t>(No VAT)</t>
    </r>
  </si>
  <si>
    <t>Coaching</t>
  </si>
  <si>
    <t>Expenses</t>
  </si>
  <si>
    <t>Invoice Reference:</t>
  </si>
  <si>
    <t>Invoice Date:</t>
  </si>
  <si>
    <t>November 2028</t>
  </si>
  <si>
    <t>December 2028</t>
  </si>
  <si>
    <t>June 2028</t>
  </si>
  <si>
    <t>July 2028</t>
  </si>
  <si>
    <t>August 2028</t>
  </si>
  <si>
    <t>September 2028</t>
  </si>
  <si>
    <t>October 2028</t>
  </si>
  <si>
    <t>January 2028</t>
  </si>
  <si>
    <t>February 2028</t>
  </si>
  <si>
    <t>March 2028</t>
  </si>
  <si>
    <t>April 2028</t>
  </si>
  <si>
    <t>May 2028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</si>
  <si>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</si>
  <si>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</si>
  <si>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</si>
  <si>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</si>
  <si>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</si>
  <si>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</si>
  <si>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</si>
  <si>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</si>
  <si>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</si>
  <si>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</si>
  <si>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</si>
  <si>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</si>
  <si>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r>
      <t xml:space="preserve">Sort code: </t>
    </r>
    <r>
      <rPr>
        <sz val="12"/>
        <rFont val="Arial"/>
        <family val="2"/>
      </rPr>
      <t>xx-xx-xx</t>
    </r>
  </si>
  <si>
    <r>
      <t xml:space="preserve">Bank Account number: </t>
    </r>
    <r>
      <rPr>
        <sz val="12"/>
        <rFont val="Arial"/>
        <family val="2"/>
      </rPr>
      <t>xxxxxxxx</t>
    </r>
  </si>
  <si>
    <t>Fixtures</t>
  </si>
  <si>
    <t>FIXTURE RATE</t>
  </si>
  <si>
    <t>HOURLY RATE</t>
  </si>
  <si>
    <t>C</t>
  </si>
  <si>
    <t>F</t>
  </si>
  <si>
    <t>E</t>
  </si>
  <si>
    <t>EXPENSE</t>
  </si>
  <si>
    <t>Club</t>
  </si>
  <si>
    <t>TLA</t>
  </si>
  <si>
    <t>Email all invoices to
invoices@swnetball.co.uk</t>
  </si>
  <si>
    <t>Due Date:</t>
  </si>
  <si>
    <t>00000000</t>
  </si>
  <si>
    <t>00-00-00</t>
  </si>
  <si>
    <t>Your Name</t>
  </si>
  <si>
    <r>
      <rPr>
        <b/>
        <sz val="14"/>
        <rFont val="Arial"/>
        <family val="2"/>
      </rPr>
      <t xml:space="preserve">Note: </t>
    </r>
    <r>
      <rPr>
        <sz val="14"/>
        <rFont val="Arial"/>
        <family val="2"/>
      </rPr>
      <t>PDF of invoices preferred</t>
    </r>
  </si>
  <si>
    <t>320 - Training Sessions</t>
  </si>
  <si>
    <t>320 - Fixtures</t>
  </si>
  <si>
    <t>460 - Other</t>
  </si>
  <si>
    <r>
      <t xml:space="preserve">CATEGORY
</t>
    </r>
    <r>
      <rPr>
        <sz val="12"/>
        <rFont val="Arial"/>
        <family val="2"/>
      </rPr>
      <t>Coaching, SJNL, Expenses</t>
    </r>
  </si>
  <si>
    <r>
      <t xml:space="preserve">EVENT DATE
</t>
    </r>
    <r>
      <rPr>
        <sz val="12"/>
        <rFont val="Arial"/>
        <family val="2"/>
      </rPr>
      <t>dd/mm/yyyy</t>
    </r>
  </si>
  <si>
    <r>
      <t xml:space="preserve">START TIME
</t>
    </r>
    <r>
      <rPr>
        <sz val="12"/>
        <rFont val="Arial"/>
        <family val="2"/>
      </rPr>
      <t>hh:mm</t>
    </r>
  </si>
  <si>
    <r>
      <t xml:space="preserve">FINISH TIME
</t>
    </r>
    <r>
      <rPr>
        <sz val="12"/>
        <rFont val="Arial"/>
        <family val="2"/>
      </rPr>
      <t>hh:mm</t>
    </r>
  </si>
  <si>
    <r>
      <t xml:space="preserve">FIXTURE DURATION
</t>
    </r>
    <r>
      <rPr>
        <sz val="12"/>
        <rFont val="Arial"/>
        <family val="2"/>
      </rPr>
      <t>0.5 or 1</t>
    </r>
  </si>
  <si>
    <r>
      <t xml:space="preserve">Errors? 
</t>
    </r>
    <r>
      <rPr>
        <sz val="12"/>
        <rFont val="Arial"/>
        <family val="2"/>
      </rPr>
      <t>Day &amp; Hours &amp; Expense</t>
    </r>
  </si>
  <si>
    <r>
      <t xml:space="preserve">NOTES
</t>
    </r>
    <r>
      <rPr>
        <sz val="12"/>
        <color theme="1"/>
        <rFont val="Arial"/>
        <family val="2"/>
      </rPr>
      <t>Note if umpiring or coaching or fixture / regular session here pls</t>
    </r>
  </si>
  <si>
    <t>your.name@youremail.com</t>
  </si>
  <si>
    <t>SN</t>
  </si>
  <si>
    <t>Version 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</si>
</sst>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m"/>
    <numFmt numFmtId="165" formatCode="mmmm\ yyyy"/>
    <numFmt numFmtId="166" formatCode="&quot;£&quot;#,##0.00"/>
    <numFmt numFmtId="167" formatCode="dd/mm/yyyy;@"/>
    <numFmt numFmtId="168" formatCode="##\-##\-##"/>
  </numFmts>
  <fonts count="2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6"/>
      <color rgb="FFFF0000"/>
      <name val="Arial"/>
      <family val="2"/>
    </font>
    <font>
      <b/>
      <sz val="24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0"/>
      <color theme="0"/>
      <name val="Arial"/>
      <family val="2"/>
    </font>
    <font>
      <b/>
      <sz val="8"/>
      <color rgb="FFD8E5BC"/>
      <name val="Arial"/>
      <family val="2"/>
    </font>
    <font>
      <sz val="14"/>
      <color theme="1"/>
      <name val="Arial"/>
      <family val="2"/>
    </font>
    <font>
      <sz val="12"/>
      <color rgb="FFFF0000"/>
      <name val="Arial"/>
      <family val="2"/>
    </font>
    <font>
      <sz val="12"/>
      <color theme="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8"/>
      <name val="Arial"/>
      <family val="2"/>
    </font>
    <font>
      <u/>
      <sz val="16"/>
      <name val="Arial"/>
      <family val="2"/>
    </font>
    <font>
      <sz val="16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4.9989318521683403E-2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166" fontId="16" fillId="2" borderId="8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/>
    <xf numFmtId="20" fontId="1" fillId="0" borderId="0" xfId="0" applyNumberFormat="1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5" fillId="9" borderId="8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1" fillId="0" borderId="0" xfId="0" quotePrefix="1" applyFont="1" applyAlignment="1">
      <alignment vertical="center"/>
    </xf>
    <xf numFmtId="20" fontId="7" fillId="4" borderId="51" xfId="0" applyNumberFormat="1" applyFont="1" applyFill="1" applyBorder="1" applyAlignment="1">
      <alignment horizontal="center" vertical="center" wrapText="1"/>
    </xf>
    <xf numFmtId="166" fontId="7" fillId="4" borderId="8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1" fillId="0" borderId="0" xfId="0" applyFont="1"/>
    <xf numFmtId="0" fontId="6" fillId="0" borderId="55" xfId="0" applyFont="1" applyBorder="1" applyAlignment="1">
      <alignment horizontal="left" vertical="center"/>
    </xf>
    <xf numFmtId="0" fontId="6" fillId="0" borderId="52" xfId="0" applyFont="1" applyBorder="1" applyAlignment="1">
      <alignment horizontal="left" vertical="center"/>
    </xf>
    <xf numFmtId="164" fontId="1" fillId="0" borderId="0" xfId="0" applyNumberFormat="1" applyFont="1" applyAlignment="1">
      <alignment horizontal="right"/>
    </xf>
    <xf numFmtId="0" fontId="2" fillId="0" borderId="0" xfId="0" applyFont="1"/>
    <xf numFmtId="164" fontId="2" fillId="0" borderId="0" xfId="0" applyNumberFormat="1" applyFont="1" applyAlignment="1">
      <alignment horizontal="center"/>
    </xf>
    <xf numFmtId="165" fontId="1" fillId="0" borderId="0" xfId="0" quotePrefix="1" applyNumberFormat="1" applyFont="1" applyAlignment="1">
      <alignment horizontal="right"/>
    </xf>
    <xf numFmtId="164" fontId="1" fillId="0" borderId="0" xfId="0" quotePrefix="1" applyNumberFormat="1" applyFont="1" applyAlignment="1">
      <alignment horizontal="right"/>
    </xf>
    <xf numFmtId="17" fontId="1" fillId="0" borderId="0" xfId="0" applyNumberFormat="1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18" fillId="0" borderId="0" xfId="0" applyFont="1" applyAlignment="1">
      <alignment horizontal="center" vertical="center"/>
    </xf>
    <xf numFmtId="166" fontId="20" fillId="0" borderId="1" xfId="0" applyNumberFormat="1" applyFont="1" applyBorder="1" applyAlignment="1">
      <alignment horizontal="center" vertical="center"/>
    </xf>
    <xf numFmtId="0" fontId="21" fillId="0" borderId="0" xfId="0" applyFont="1"/>
    <xf numFmtId="0" fontId="19" fillId="0" borderId="0" xfId="0" applyFont="1"/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1" fontId="17" fillId="0" borderId="32" xfId="0" applyNumberFormat="1" applyFont="1" applyBorder="1" applyAlignment="1">
      <alignment horizontal="center" vertical="center"/>
    </xf>
    <xf numFmtId="0" fontId="16" fillId="2" borderId="16" xfId="0" applyFont="1" applyFill="1" applyBorder="1" applyAlignment="1" applyProtection="1">
      <alignment horizontal="center" vertical="center"/>
      <protection locked="0"/>
    </xf>
    <xf numFmtId="166" fontId="16" fillId="2" borderId="17" xfId="0" applyNumberFormat="1" applyFont="1" applyFill="1" applyBorder="1" applyAlignment="1" applyProtection="1">
      <alignment horizontal="center" vertical="center"/>
      <protection locked="0"/>
    </xf>
    <xf numFmtId="166" fontId="16" fillId="2" borderId="25" xfId="0" applyNumberFormat="1" applyFont="1" applyFill="1" applyBorder="1" applyAlignment="1" applyProtection="1">
      <alignment horizontal="center" vertical="center"/>
      <protection locked="0"/>
    </xf>
    <xf numFmtId="0" fontId="16" fillId="2" borderId="27" xfId="0" applyFont="1" applyFill="1" applyBorder="1" applyAlignment="1" applyProtection="1">
      <alignment horizontal="left" vertical="center" wrapText="1"/>
      <protection locked="0"/>
    </xf>
    <xf numFmtId="1" fontId="17" fillId="0" borderId="35" xfId="0" applyNumberFormat="1" applyFont="1" applyBorder="1" applyAlignment="1">
      <alignment horizontal="center" vertical="center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20" fontId="16" fillId="2" borderId="7" xfId="0" applyNumberFormat="1" applyFont="1" applyFill="1" applyBorder="1" applyAlignment="1" applyProtection="1">
      <alignment horizontal="center" vertical="center"/>
      <protection locked="0"/>
    </xf>
    <xf numFmtId="166" fontId="16" fillId="2" borderId="12" xfId="0" applyNumberFormat="1" applyFont="1" applyFill="1" applyBorder="1" applyAlignment="1" applyProtection="1">
      <alignment horizontal="center" vertical="center"/>
      <protection locked="0"/>
    </xf>
    <xf numFmtId="166" fontId="16" fillId="2" borderId="26" xfId="0" applyNumberFormat="1" applyFont="1" applyFill="1" applyBorder="1" applyAlignment="1" applyProtection="1">
      <alignment horizontal="center" vertical="center"/>
      <protection locked="0"/>
    </xf>
    <xf numFmtId="166" fontId="16" fillId="10" borderId="18" xfId="0" applyNumberFormat="1" applyFont="1" applyFill="1" applyBorder="1" applyAlignment="1">
      <alignment horizontal="center" vertical="center"/>
    </xf>
    <xf numFmtId="166" fontId="11" fillId="10" borderId="35" xfId="0" applyNumberFormat="1" applyFont="1" applyFill="1" applyBorder="1" applyAlignment="1">
      <alignment horizontal="center" vertical="center"/>
    </xf>
    <xf numFmtId="0" fontId="16" fillId="2" borderId="28" xfId="0" applyFont="1" applyFill="1" applyBorder="1" applyAlignment="1" applyProtection="1">
      <alignment horizontal="left" vertical="center" wrapText="1"/>
      <protection locked="0"/>
    </xf>
    <xf numFmtId="167" fontId="16" fillId="2" borderId="24" xfId="0" applyNumberFormat="1" applyFont="1" applyFill="1" applyBorder="1" applyAlignment="1" applyProtection="1">
      <alignment horizontal="center" vertical="center"/>
      <protection locked="0"/>
    </xf>
    <xf numFmtId="20" fontId="16" fillId="2" borderId="2" xfId="0" applyNumberFormat="1" applyFont="1" applyFill="1" applyBorder="1" applyAlignment="1" applyProtection="1">
      <alignment horizontal="center" vertical="center"/>
      <protection locked="0"/>
    </xf>
    <xf numFmtId="1" fontId="17" fillId="0" borderId="15" xfId="0" applyNumberFormat="1" applyFont="1" applyBorder="1" applyAlignment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167" fontId="16" fillId="2" borderId="29" xfId="0" applyNumberFormat="1" applyFont="1" applyFill="1" applyBorder="1" applyAlignment="1" applyProtection="1">
      <alignment horizontal="center" vertical="center"/>
      <protection locked="0"/>
    </xf>
    <xf numFmtId="20" fontId="16" fillId="2" borderId="30" xfId="0" applyNumberFormat="1" applyFont="1" applyFill="1" applyBorder="1" applyAlignment="1" applyProtection="1">
      <alignment horizontal="center" vertical="center"/>
      <protection locked="0"/>
    </xf>
    <xf numFmtId="166" fontId="16" fillId="2" borderId="31" xfId="0" applyNumberFormat="1" applyFont="1" applyFill="1" applyBorder="1" applyAlignment="1" applyProtection="1">
      <alignment horizontal="center" vertical="center"/>
      <protection locked="0"/>
    </xf>
    <xf numFmtId="166" fontId="16" fillId="2" borderId="46" xfId="0" applyNumberFormat="1" applyFont="1" applyFill="1" applyBorder="1" applyAlignment="1" applyProtection="1">
      <alignment horizontal="center" vertical="center"/>
      <protection locked="0"/>
    </xf>
    <xf numFmtId="166" fontId="16" fillId="10" borderId="47" xfId="0" applyNumberFormat="1" applyFont="1" applyFill="1" applyBorder="1" applyAlignment="1">
      <alignment horizontal="center" vertical="center"/>
    </xf>
    <xf numFmtId="166" fontId="11" fillId="10" borderId="15" xfId="0" applyNumberFormat="1" applyFont="1" applyFill="1" applyBorder="1" applyAlignment="1">
      <alignment horizontal="center" vertical="center"/>
    </xf>
    <xf numFmtId="0" fontId="16" fillId="2" borderId="48" xfId="0" applyFont="1" applyFill="1" applyBorder="1" applyAlignment="1" applyProtection="1">
      <alignment horizontal="left" vertical="center" wrapText="1"/>
      <protection locked="0"/>
    </xf>
    <xf numFmtId="20" fontId="17" fillId="3" borderId="3" xfId="0" applyNumberFormat="1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166" fontId="11" fillId="3" borderId="3" xfId="0" applyNumberFormat="1" applyFont="1" applyFill="1" applyBorder="1" applyAlignment="1">
      <alignment horizontal="center" vertical="center"/>
    </xf>
    <xf numFmtId="166" fontId="20" fillId="0" borderId="1" xfId="0" applyNumberFormat="1" applyFont="1" applyBorder="1" applyAlignment="1">
      <alignment horizontal="left" vertical="center"/>
    </xf>
    <xf numFmtId="0" fontId="6" fillId="3" borderId="49" xfId="0" applyFont="1" applyFill="1" applyBorder="1" applyAlignment="1">
      <alignment horizontal="center" vertical="center" wrapText="1"/>
    </xf>
    <xf numFmtId="0" fontId="6" fillId="3" borderId="50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14" fontId="22" fillId="6" borderId="4" xfId="0" applyNumberFormat="1" applyFont="1" applyFill="1" applyBorder="1" applyAlignment="1">
      <alignment horizontal="left" vertical="center"/>
    </xf>
    <xf numFmtId="14" fontId="22" fillId="6" borderId="5" xfId="0" applyNumberFormat="1" applyFont="1" applyFill="1" applyBorder="1" applyAlignment="1">
      <alignment horizontal="left" vertical="center"/>
    </xf>
    <xf numFmtId="14" fontId="22" fillId="6" borderId="14" xfId="0" applyNumberFormat="1" applyFont="1" applyFill="1" applyBorder="1" applyAlignment="1">
      <alignment horizontal="left" vertical="center"/>
    </xf>
    <xf numFmtId="168" fontId="8" fillId="2" borderId="2" xfId="0" applyNumberFormat="1" applyFont="1" applyFill="1" applyBorder="1" applyAlignment="1" applyProtection="1">
      <alignment horizontal="left" vertical="center"/>
      <protection locked="0"/>
    </xf>
    <xf numFmtId="168" fontId="8" fillId="2" borderId="1" xfId="0" applyNumberFormat="1" applyFont="1" applyFill="1" applyBorder="1" applyAlignment="1" applyProtection="1">
      <alignment horizontal="left" vertical="center"/>
      <protection locked="0"/>
    </xf>
    <xf numFmtId="168" fontId="8" fillId="2" borderId="13" xfId="0" applyNumberFormat="1" applyFont="1" applyFill="1" applyBorder="1" applyAlignment="1" applyProtection="1">
      <alignment horizontal="left" vertical="center"/>
      <protection locked="0"/>
    </xf>
    <xf numFmtId="0" fontId="8" fillId="2" borderId="18" xfId="0" applyFont="1" applyFill="1" applyBorder="1" applyAlignment="1" applyProtection="1">
      <alignment horizontal="left" vertical="center"/>
      <protection locked="0"/>
    </xf>
    <xf numFmtId="0" fontId="8" fillId="2" borderId="21" xfId="0" applyFont="1" applyFill="1" applyBorder="1" applyAlignment="1" applyProtection="1">
      <alignment horizontal="left" vertical="center"/>
      <protection locked="0"/>
    </xf>
    <xf numFmtId="0" fontId="8" fillId="2" borderId="24" xfId="0" applyFont="1" applyFill="1" applyBorder="1" applyAlignment="1" applyProtection="1">
      <alignment horizontal="left" vertical="center"/>
      <protection locked="0"/>
    </xf>
    <xf numFmtId="0" fontId="6" fillId="3" borderId="38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5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5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17" fontId="8" fillId="2" borderId="40" xfId="0" applyNumberFormat="1" applyFont="1" applyFill="1" applyBorder="1" applyAlignment="1" applyProtection="1">
      <alignment horizontal="left" vertical="center"/>
      <protection locked="0"/>
    </xf>
    <xf numFmtId="0" fontId="8" fillId="2" borderId="34" xfId="0" applyFont="1" applyFill="1" applyBorder="1" applyAlignment="1" applyProtection="1">
      <alignment horizontal="left" vertical="center"/>
      <protection locked="0"/>
    </xf>
    <xf numFmtId="0" fontId="8" fillId="2" borderId="38" xfId="0" applyFont="1" applyFill="1" applyBorder="1" applyAlignment="1" applyProtection="1">
      <alignment horizontal="left" vertical="center"/>
      <protection locked="0"/>
    </xf>
    <xf numFmtId="0" fontId="6" fillId="3" borderId="39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15" fillId="8" borderId="9" xfId="0" applyFont="1" applyFill="1" applyBorder="1" applyAlignment="1">
      <alignment horizontal="center" vertical="center"/>
    </xf>
    <xf numFmtId="0" fontId="15" fillId="8" borderId="11" xfId="0" applyFont="1" applyFill="1" applyBorder="1" applyAlignment="1">
      <alignment horizontal="center" vertical="center"/>
    </xf>
    <xf numFmtId="0" fontId="15" fillId="7" borderId="9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14" fontId="22" fillId="6" borderId="2" xfId="0" applyNumberFormat="1" applyFont="1" applyFill="1" applyBorder="1" applyAlignment="1">
      <alignment horizontal="left" vertical="center"/>
    </xf>
    <xf numFmtId="14" fontId="22" fillId="6" borderId="1" xfId="0" applyNumberFormat="1" applyFont="1" applyFill="1" applyBorder="1" applyAlignment="1">
      <alignment horizontal="left" vertical="center"/>
    </xf>
    <xf numFmtId="14" fontId="22" fillId="6" borderId="13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49" fontId="8" fillId="2" borderId="16" xfId="0" applyNumberFormat="1" applyFont="1" applyFill="1" applyBorder="1" applyAlignment="1" applyProtection="1">
      <alignment horizontal="left" vertical="center" wrapText="1"/>
      <protection locked="0"/>
    </xf>
    <xf numFmtId="49" fontId="8" fillId="2" borderId="6" xfId="0" applyNumberFormat="1" applyFont="1" applyFill="1" applyBorder="1" applyAlignment="1" applyProtection="1">
      <alignment horizontal="left" vertical="center" wrapText="1"/>
      <protection locked="0"/>
    </xf>
    <xf numFmtId="49" fontId="8" fillId="2" borderId="17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3" borderId="40" xfId="0" applyFont="1" applyFill="1" applyBorder="1" applyAlignment="1">
      <alignment horizontal="center" vertical="center" wrapText="1"/>
    </xf>
    <xf numFmtId="0" fontId="6" fillId="3" borderId="41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14" fontId="0" fillId="0" borderId="0" xfId="0" applyNumberFormat="1"/>
    <xf numFmtId="14" fontId="1" fillId="0" borderId="0" xfId="0" applyNumberFormat="1" applyFont="1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167" fontId="16" fillId="2" borderId="56" xfId="0" applyNumberFormat="1" applyFont="1" applyFill="1" applyBorder="1" applyAlignment="1" applyProtection="1">
      <alignment horizontal="center" vertical="center"/>
      <protection locked="0"/>
    </xf>
    <xf numFmtId="167" fontId="16" fillId="2" borderId="57" xfId="0" applyNumberFormat="1" applyFont="1" applyFill="1" applyBorder="1" applyAlignment="1" applyProtection="1">
      <alignment horizontal="center" vertical="center"/>
      <protection locked="0"/>
    </xf>
    <xf numFmtId="167" fontId="16" fillId="2" borderId="21" xfId="0" applyNumberFormat="1" applyFont="1" applyFill="1" applyBorder="1" applyAlignment="1" applyProtection="1">
      <alignment horizontal="center" vertical="center"/>
      <protection locked="0"/>
    </xf>
    <xf numFmtId="168" fontId="8" fillId="2" borderId="4" xfId="0" applyNumberFormat="1" applyFont="1" applyFill="1" applyBorder="1" applyAlignment="1" applyProtection="1">
      <alignment horizontal="left" vertical="center"/>
      <protection locked="0"/>
    </xf>
    <xf numFmtId="168" fontId="8" fillId="2" borderId="5" xfId="0" applyNumberFormat="1" applyFont="1" applyFill="1" applyBorder="1" applyAlignment="1" applyProtection="1">
      <alignment horizontal="left" vertical="center"/>
      <protection locked="0"/>
    </xf>
    <xf numFmtId="168" fontId="8" fillId="2" borderId="14" xfId="0" applyNumberFormat="1" applyFont="1" applyFill="1" applyBorder="1" applyAlignment="1" applyProtection="1">
      <alignment horizontal="left" vertical="center"/>
      <protection locked="0"/>
    </xf>
    <xf numFmtId="20" fontId="16" fillId="2" borderId="58" xfId="0" applyNumberFormat="1" applyFont="1" applyFill="1" applyBorder="1" applyAlignment="1" applyProtection="1">
      <alignment horizontal="center" vertical="center"/>
      <protection locked="0"/>
    </xf>
    <xf numFmtId="20" fontId="16" fillId="2" borderId="20" xfId="0" applyNumberFormat="1" applyFont="1" applyFill="1" applyBorder="1" applyAlignment="1" applyProtection="1">
      <alignment horizontal="center" vertical="center"/>
      <protection locked="0"/>
    </xf>
    <xf numFmtId="20" fontId="16" fillId="2" borderId="45" xfId="0" applyNumberFormat="1" applyFont="1" applyFill="1" applyBorder="1" applyAlignment="1" applyProtection="1">
      <alignment horizontal="center" vertical="center"/>
      <protection locked="0"/>
    </xf>
    <xf numFmtId="166" fontId="16" fillId="2" borderId="27" xfId="0" applyNumberFormat="1" applyFont="1" applyFill="1" applyBorder="1" applyAlignment="1" applyProtection="1">
      <alignment horizontal="center" vertical="center"/>
      <protection locked="0"/>
    </xf>
    <xf numFmtId="166" fontId="16" fillId="2" borderId="28" xfId="0" applyNumberFormat="1" applyFont="1" applyFill="1" applyBorder="1" applyAlignment="1" applyProtection="1">
      <alignment horizontal="center" vertical="center"/>
      <protection locked="0"/>
    </xf>
    <xf numFmtId="166" fontId="16" fillId="2" borderId="48" xfId="0" applyNumberFormat="1" applyFont="1" applyFill="1" applyBorder="1" applyAlignment="1" applyProtection="1">
      <alignment horizontal="center" vertical="center"/>
      <protection locked="0"/>
    </xf>
    <xf numFmtId="20" fontId="17" fillId="10" borderId="39" xfId="0" applyNumberFormat="1" applyFont="1" applyFill="1" applyBorder="1" applyAlignment="1">
      <alignment horizontal="center" vertical="center"/>
    </xf>
    <xf numFmtId="20" fontId="17" fillId="10" borderId="35" xfId="0" applyNumberFormat="1" applyFont="1" applyFill="1" applyBorder="1" applyAlignment="1">
      <alignment horizontal="center" vertical="center"/>
    </xf>
    <xf numFmtId="20" fontId="17" fillId="10" borderId="1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8E5BC"/>
      <color rgb="FFD9E4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2298700</xdr:colOff>
      <xdr:row>1</xdr:row>
      <xdr:rowOff>101601</xdr:rowOff>
    </xdr:from>
    <xdr:to>
      <xdr:col>13</xdr:col>
      <xdr:colOff>3367200</xdr:colOff>
      <xdr:row>1</xdr:row>
      <xdr:rowOff>1098551</xdr:rowOff>
    </xdr:to>
    <xdr:pic>
      <xdr:nvPicPr>
        <xdr:cNvPr id="2" name="Picture 1" descr="Spencer Netball Club logo">
          <a:extLst>
            <a:ext uri="{FF2B5EF4-FFF2-40B4-BE49-F238E27FC236}">
              <a16:creationId xmlns:a16="http://schemas.microsoft.com/office/drawing/2014/main" id="{B3026DBF-3FB0-4AA6-E42F-21D02BF94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2600" y="635001"/>
          <a:ext cx="1068500" cy="996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our.name@youre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53"/>
  <sheetViews>
    <sheetView showGridLines="0" tabSelected="1" showWhiteSpace="0" topLeftCell="A2" zoomScaleNormal="100" zoomScalePageLayoutView="70" workbookViewId="0">
      <selection activeCell="I14" sqref="I14:J14"/>
    </sheetView>
  </sheetViews>
  <sheetFormatPr baseColWidth="10" defaultColWidth="8.83203125" defaultRowHeight="13" outlineLevelRow="1" x14ac:dyDescent="0.15"/>
  <cols>
    <col min="1" max="1" width="2.5" style="1" customWidth="1"/>
    <col min="2" max="2" width="18.83203125" style="1" customWidth="1"/>
    <col min="3" max="3" width="25.6640625" style="1" customWidth="1"/>
    <col min="4" max="4" width="13.1640625" style="1" customWidth="1"/>
    <col min="5" max="5" width="12" style="1" customWidth="1"/>
    <col min="6" max="6" width="12.83203125" style="1" customWidth="1"/>
    <col min="7" max="7" width="12.5" style="1" customWidth="1"/>
    <col min="8" max="8" width="13.33203125" style="1" customWidth="1"/>
    <col min="9" max="9" width="17" style="1" customWidth="1"/>
    <col min="10" max="10" width="13.6640625" style="1" customWidth="1"/>
    <col min="11" max="11" width="18" style="1" customWidth="1"/>
    <col min="12" max="12" width="24.33203125" style="1" customWidth="1"/>
    <col min="13" max="13" width="12.5" style="1" customWidth="1"/>
    <col min="14" max="14" width="47.33203125" style="1" customWidth="1"/>
    <col min="15" max="15" width="10.83203125" style="1" customWidth="1"/>
    <col min="16" max="16" width="14.1640625" style="1" customWidth="1"/>
    <col min="17" max="17" width="8.83203125" style="1"/>
    <col min="18" max="20" width="8.83203125" style="2"/>
    <col min="21" max="16384" width="8.83203125" style="1"/>
  </cols>
  <sheetData>
    <row r="1" spans="2:20" ht="14" thickBot="1" x14ac:dyDescent="0.2"/>
    <row r="2" spans="2:20" ht="98" customHeight="1" thickBot="1" x14ac:dyDescent="0.2">
      <c r="B2" s="75" t="s">
        <v>15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  <c r="O2" s="3"/>
    </row>
    <row r="3" spans="2:20" ht="14" thickBot="1" x14ac:dyDescent="0.2"/>
    <row r="4" spans="2:20" ht="30" customHeight="1" thickBot="1" x14ac:dyDescent="0.2">
      <c r="B4" s="90" t="s">
        <v>97</v>
      </c>
      <c r="C4" s="91"/>
      <c r="D4" s="92"/>
      <c r="E4" s="117" t="s">
        <v>109</v>
      </c>
      <c r="F4" s="118"/>
      <c r="G4" s="118"/>
      <c r="H4" s="118"/>
      <c r="I4" s="118"/>
      <c r="J4" s="119"/>
      <c r="N4" s="4" t="s">
        <v>61</v>
      </c>
    </row>
    <row r="5" spans="2:20" ht="30" customHeight="1" x14ac:dyDescent="0.15">
      <c r="B5" s="96" t="s">
        <v>96</v>
      </c>
      <c r="C5" s="97"/>
      <c r="D5" s="98"/>
      <c r="E5" s="81" t="s">
        <v>110</v>
      </c>
      <c r="F5" s="82"/>
      <c r="G5" s="82"/>
      <c r="H5" s="82"/>
      <c r="I5" s="82"/>
      <c r="J5" s="83"/>
      <c r="N5" s="8" t="s">
        <v>125</v>
      </c>
      <c r="O5" s="5"/>
      <c r="P5" s="5"/>
      <c r="Q5" s="5"/>
    </row>
    <row r="6" spans="2:20" s="6" customFormat="1" ht="30" customHeight="1" x14ac:dyDescent="0.15">
      <c r="B6" s="96" t="s">
        <v>64</v>
      </c>
      <c r="C6" s="97"/>
      <c r="D6" s="98"/>
      <c r="E6" s="84" t="s">
        <v>111</v>
      </c>
      <c r="F6" s="85"/>
      <c r="G6" s="85"/>
      <c r="H6" s="85"/>
      <c r="I6" s="85"/>
      <c r="J6" s="86"/>
      <c r="K6" s="1"/>
      <c r="L6" s="1"/>
      <c r="N6" s="116" t="s">
        <v>107</v>
      </c>
      <c r="O6" s="7"/>
      <c r="P6" s="7"/>
      <c r="R6" s="8"/>
      <c r="S6" s="8"/>
      <c r="T6" s="8"/>
    </row>
    <row r="7" spans="2:20" s="6" customFormat="1" ht="30" customHeight="1" thickBot="1" x14ac:dyDescent="0.2">
      <c r="B7" s="93" t="s">
        <v>60</v>
      </c>
      <c r="C7" s="94"/>
      <c r="D7" s="95"/>
      <c r="E7" s="132" t="s">
        <v>123</v>
      </c>
      <c r="F7" s="133"/>
      <c r="G7" s="133"/>
      <c r="H7" s="133"/>
      <c r="I7" s="133"/>
      <c r="J7" s="134"/>
      <c r="K7" s="1"/>
      <c r="L7" s="1"/>
      <c r="N7" s="116"/>
      <c r="O7" s="7"/>
      <c r="P7" s="7"/>
      <c r="R7" s="8"/>
      <c r="S7" s="8"/>
      <c r="T7" s="8"/>
    </row>
    <row r="8" spans="2:20" ht="30" customHeight="1" thickBot="1" x14ac:dyDescent="0.25">
      <c r="B8" s="9"/>
      <c r="C8" s="9"/>
      <c r="D8" s="9"/>
      <c r="E8" s="40"/>
      <c r="F8" s="40"/>
      <c r="G8" s="40"/>
      <c r="H8" s="40"/>
      <c r="I8" s="41"/>
      <c r="J8" s="41"/>
      <c r="N8" s="116"/>
    </row>
    <row r="9" spans="2:20" s="6" customFormat="1" ht="30" customHeight="1" x14ac:dyDescent="0.15">
      <c r="B9" s="90" t="s">
        <v>62</v>
      </c>
      <c r="C9" s="91"/>
      <c r="D9" s="92"/>
      <c r="E9" s="99" t="s">
        <v>4</v>
      </c>
      <c r="F9" s="100"/>
      <c r="G9" s="100"/>
      <c r="H9" s="101"/>
      <c r="I9" s="42"/>
      <c r="J9" s="42"/>
      <c r="L9" s="10"/>
      <c r="N9" s="38" t="s">
        <v>112</v>
      </c>
      <c r="R9" s="8"/>
      <c r="S9" s="8"/>
      <c r="T9" s="8"/>
    </row>
    <row r="10" spans="2:20" s="6" customFormat="1" ht="30" customHeight="1" x14ac:dyDescent="0.15">
      <c r="B10" s="120" t="s">
        <v>71</v>
      </c>
      <c r="C10" s="121"/>
      <c r="D10" s="121"/>
      <c r="E10" s="113">
        <f ca="1">TODAY()</f>
        <v>46052</v>
      </c>
      <c r="F10" s="114"/>
      <c r="G10" s="114"/>
      <c r="H10" s="115"/>
      <c r="I10" s="42"/>
      <c r="J10" s="42"/>
      <c r="L10" s="10"/>
      <c r="R10" s="8"/>
      <c r="S10" s="8"/>
      <c r="T10" s="8"/>
    </row>
    <row r="11" spans="2:20" s="6" customFormat="1" ht="30" customHeight="1" x14ac:dyDescent="0.15">
      <c r="B11" s="24" t="s">
        <v>108</v>
      </c>
      <c r="C11" s="25"/>
      <c r="D11" s="25"/>
      <c r="E11" s="113">
        <f>EOMONTH(DATEVALUE("1 "&amp;Invoice!E9),0)+5</f>
        <v>46058</v>
      </c>
      <c r="F11" s="114"/>
      <c r="G11" s="114"/>
      <c r="H11" s="115"/>
      <c r="I11" s="42"/>
      <c r="J11" s="42"/>
      <c r="L11" s="10"/>
      <c r="R11" s="8"/>
      <c r="S11" s="8"/>
      <c r="T11" s="8"/>
    </row>
    <row r="12" spans="2:20" s="6" customFormat="1" ht="30" customHeight="1" thickBot="1" x14ac:dyDescent="0.2">
      <c r="B12" s="93" t="s">
        <v>70</v>
      </c>
      <c r="C12" s="94"/>
      <c r="D12" s="95"/>
      <c r="E12" s="78" t="str">
        <f ca="1">INVOICE</f>
        <v>SN-2601YN43-300126</v>
      </c>
      <c r="F12" s="79"/>
      <c r="G12" s="79"/>
      <c r="H12" s="80"/>
      <c r="I12" s="43"/>
      <c r="J12" s="43"/>
      <c r="K12" s="8"/>
      <c r="L12" s="11"/>
      <c r="R12" s="8"/>
      <c r="S12" s="8"/>
      <c r="T12" s="8"/>
    </row>
    <row r="13" spans="2:20" ht="14" thickBot="1" x14ac:dyDescent="0.2"/>
    <row r="14" spans="2:20" ht="26" customHeight="1" thickBot="1" x14ac:dyDescent="0.2">
      <c r="E14" s="110" t="s">
        <v>68</v>
      </c>
      <c r="F14" s="111"/>
      <c r="G14" s="111"/>
      <c r="H14" s="112"/>
      <c r="I14" s="108" t="s">
        <v>98</v>
      </c>
      <c r="J14" s="109"/>
      <c r="K14" s="12" t="s">
        <v>69</v>
      </c>
    </row>
    <row r="15" spans="2:20" s="13" customFormat="1" ht="13.25" customHeight="1" x14ac:dyDescent="0.15">
      <c r="B15" s="102" t="s">
        <v>14</v>
      </c>
      <c r="C15" s="122" t="s">
        <v>116</v>
      </c>
      <c r="D15" s="87" t="s">
        <v>117</v>
      </c>
      <c r="E15" s="122" t="s">
        <v>118</v>
      </c>
      <c r="F15" s="87" t="s">
        <v>119</v>
      </c>
      <c r="G15" s="105" t="s">
        <v>0</v>
      </c>
      <c r="H15" s="87" t="s">
        <v>100</v>
      </c>
      <c r="I15" s="122" t="s">
        <v>120</v>
      </c>
      <c r="J15" s="87" t="s">
        <v>99</v>
      </c>
      <c r="K15" s="102" t="s">
        <v>104</v>
      </c>
      <c r="L15" s="102" t="s">
        <v>121</v>
      </c>
      <c r="M15" s="102" t="s">
        <v>16</v>
      </c>
      <c r="N15" s="72" t="s">
        <v>122</v>
      </c>
      <c r="R15" s="14"/>
      <c r="S15" s="14"/>
      <c r="T15" s="14"/>
    </row>
    <row r="16" spans="2:20" s="13" customFormat="1" ht="13.25" customHeight="1" x14ac:dyDescent="0.15">
      <c r="B16" s="103"/>
      <c r="C16" s="123"/>
      <c r="D16" s="88"/>
      <c r="E16" s="123"/>
      <c r="F16" s="88"/>
      <c r="G16" s="106"/>
      <c r="H16" s="88"/>
      <c r="I16" s="123"/>
      <c r="J16" s="88"/>
      <c r="K16" s="103"/>
      <c r="L16" s="103"/>
      <c r="M16" s="103"/>
      <c r="N16" s="73"/>
      <c r="R16" s="14"/>
      <c r="S16" s="14"/>
      <c r="T16" s="14"/>
    </row>
    <row r="17" spans="2:20" s="13" customFormat="1" ht="28" customHeight="1" thickBot="1" x14ac:dyDescent="0.2">
      <c r="B17" s="104"/>
      <c r="C17" s="124"/>
      <c r="D17" s="89"/>
      <c r="E17" s="124"/>
      <c r="F17" s="89"/>
      <c r="G17" s="107"/>
      <c r="H17" s="89"/>
      <c r="I17" s="124"/>
      <c r="J17" s="89"/>
      <c r="K17" s="104"/>
      <c r="L17" s="104"/>
      <c r="M17" s="104"/>
      <c r="N17" s="74"/>
      <c r="O17" s="15" t="s">
        <v>101</v>
      </c>
      <c r="P17" s="15" t="s">
        <v>102</v>
      </c>
      <c r="Q17" s="16" t="s">
        <v>103</v>
      </c>
      <c r="R17" s="14"/>
      <c r="S17" s="14"/>
      <c r="T17" s="14"/>
    </row>
    <row r="18" spans="2:20" ht="20" customHeight="1" x14ac:dyDescent="0.15">
      <c r="B18" s="44">
        <v>1</v>
      </c>
      <c r="C18" s="45"/>
      <c r="D18" s="129"/>
      <c r="E18" s="51"/>
      <c r="F18" s="135"/>
      <c r="G18" s="141" t="str">
        <f>IF((F18-E18)&gt;0,(F18-E18),"")</f>
        <v/>
      </c>
      <c r="H18" s="138"/>
      <c r="I18" s="45"/>
      <c r="J18" s="46"/>
      <c r="K18" s="47"/>
      <c r="L18" s="54" t="str">
        <f t="shared" ref="L18:L42" si="0">IF(OR(O18="Error", P18="Error", Q18="Error"), "Error", "")</f>
        <v/>
      </c>
      <c r="M18" s="55" t="str">
        <f t="shared" ref="M18:M42" si="1">IF(L18="Error",
     "Error",
     IF(C18="Coaching",
         G18*H18*24,
         IF(C18="Fixtures",
             I18*J18,
             IF(C18="Expenses",
                 K18,
                 ""
             )
         )
     )
)</f>
        <v/>
      </c>
      <c r="N18" s="48"/>
      <c r="O18" s="17" t="str">
        <f>IF(OR(AND(C18="Coaching", G18&gt;0, H18&gt;0),
       AND(G18="", H18="")),
    "ok",
    "Error")</f>
        <v>ok</v>
      </c>
      <c r="P18" s="17" t="str">
        <f>IF(OR(AND(C18="Fixtures", I18&gt;0, J18&gt;0),
       AND(I18="", J18="")),
    "ok",
    "Error")</f>
        <v>ok</v>
      </c>
      <c r="Q18" s="17" t="str">
        <f>IF(OR(AND(C18="Expenses", K18&gt;0, K18&gt;0),
       AND(K18="", K18="")),
    "ok",
    "Error")</f>
        <v>ok</v>
      </c>
      <c r="S18" s="18"/>
      <c r="T18" s="18"/>
    </row>
    <row r="19" spans="2:20" ht="20" customHeight="1" x14ac:dyDescent="0.15">
      <c r="B19" s="49">
        <v>2</v>
      </c>
      <c r="C19" s="50"/>
      <c r="D19" s="130"/>
      <c r="E19" s="51"/>
      <c r="F19" s="136"/>
      <c r="G19" s="142" t="str">
        <f>IF((F19-E19)&gt;0,(F19-E19),"")</f>
        <v/>
      </c>
      <c r="H19" s="139"/>
      <c r="I19" s="50"/>
      <c r="J19" s="52"/>
      <c r="K19" s="53"/>
      <c r="L19" s="54" t="str">
        <f t="shared" si="0"/>
        <v/>
      </c>
      <c r="M19" s="55" t="str">
        <f t="shared" si="1"/>
        <v/>
      </c>
      <c r="N19" s="56"/>
      <c r="O19" s="17" t="str">
        <f t="shared" ref="O19:O42" si="2">IF(OR(AND(C19="Coaching", G19&gt;0, H19&gt;0),
       AND(G19="", H19="")),
    "ok",
    "Error")</f>
        <v>ok</v>
      </c>
      <c r="P19" s="17" t="str">
        <f t="shared" ref="P19:P42" si="3">IF(OR(AND(C19="Fixtures", I19&gt;0, J19&gt;0),
       AND(I19="", J19="")),
    "ok",
    "Error")</f>
        <v>ok</v>
      </c>
      <c r="Q19" s="17" t="str">
        <f t="shared" ref="Q19:Q42" si="4">IF(OR(AND(C19="Expenses", K19&gt;0, K19&gt;0),
       AND(K19="", K19="")),
    "ok",
    "Error")</f>
        <v>ok</v>
      </c>
    </row>
    <row r="20" spans="2:20" ht="20" customHeight="1" x14ac:dyDescent="0.15">
      <c r="B20" s="49">
        <v>3</v>
      </c>
      <c r="C20" s="50"/>
      <c r="D20" s="130"/>
      <c r="E20" s="51"/>
      <c r="F20" s="136"/>
      <c r="G20" s="142" t="str">
        <f t="shared" ref="G20:G42" si="5">IF((F20-E20)&gt;0,(F20-E20),"")</f>
        <v/>
      </c>
      <c r="H20" s="139"/>
      <c r="I20" s="50"/>
      <c r="J20" s="52"/>
      <c r="K20" s="53"/>
      <c r="L20" s="54" t="str">
        <f t="shared" si="0"/>
        <v/>
      </c>
      <c r="M20" s="55" t="str">
        <f t="shared" si="1"/>
        <v/>
      </c>
      <c r="N20" s="56"/>
      <c r="O20" s="17" t="str">
        <f t="shared" si="2"/>
        <v>ok</v>
      </c>
      <c r="P20" s="17" t="str">
        <f t="shared" si="3"/>
        <v>ok</v>
      </c>
      <c r="Q20" s="17" t="str">
        <f t="shared" si="4"/>
        <v>ok</v>
      </c>
    </row>
    <row r="21" spans="2:20" ht="20" customHeight="1" x14ac:dyDescent="0.15">
      <c r="B21" s="49">
        <v>4</v>
      </c>
      <c r="C21" s="50"/>
      <c r="D21" s="130"/>
      <c r="E21" s="51"/>
      <c r="F21" s="136"/>
      <c r="G21" s="142" t="str">
        <f t="shared" si="5"/>
        <v/>
      </c>
      <c r="H21" s="139"/>
      <c r="I21" s="50"/>
      <c r="J21" s="52"/>
      <c r="K21" s="53"/>
      <c r="L21" s="54" t="str">
        <f t="shared" si="0"/>
        <v/>
      </c>
      <c r="M21" s="55" t="str">
        <f t="shared" si="1"/>
        <v/>
      </c>
      <c r="N21" s="56"/>
      <c r="O21" s="17" t="str">
        <f t="shared" si="2"/>
        <v>ok</v>
      </c>
      <c r="P21" s="17" t="str">
        <f t="shared" si="3"/>
        <v>ok</v>
      </c>
      <c r="Q21" s="17" t="str">
        <f t="shared" si="4"/>
        <v>ok</v>
      </c>
    </row>
    <row r="22" spans="2:20" ht="20" customHeight="1" x14ac:dyDescent="0.15">
      <c r="B22" s="49">
        <v>5</v>
      </c>
      <c r="C22" s="50"/>
      <c r="D22" s="131"/>
      <c r="E22" s="51"/>
      <c r="F22" s="136"/>
      <c r="G22" s="142" t="str">
        <f t="shared" si="5"/>
        <v/>
      </c>
      <c r="H22" s="139"/>
      <c r="I22" s="50"/>
      <c r="J22" s="52"/>
      <c r="K22" s="53"/>
      <c r="L22" s="54"/>
      <c r="M22" s="55" t="str">
        <f t="shared" si="1"/>
        <v/>
      </c>
      <c r="N22" s="56"/>
      <c r="O22" s="17" t="str">
        <f t="shared" si="2"/>
        <v>ok</v>
      </c>
      <c r="P22" s="17" t="str">
        <f t="shared" si="3"/>
        <v>ok</v>
      </c>
      <c r="Q22" s="17" t="str">
        <f t="shared" si="4"/>
        <v>ok</v>
      </c>
    </row>
    <row r="23" spans="2:20" ht="20" customHeight="1" x14ac:dyDescent="0.15">
      <c r="B23" s="49">
        <v>6</v>
      </c>
      <c r="C23" s="50"/>
      <c r="D23" s="131"/>
      <c r="E23" s="51"/>
      <c r="F23" s="136"/>
      <c r="G23" s="142" t="str">
        <f t="shared" si="5"/>
        <v/>
      </c>
      <c r="H23" s="139"/>
      <c r="I23" s="50"/>
      <c r="J23" s="52"/>
      <c r="K23" s="53"/>
      <c r="L23" s="54"/>
      <c r="M23" s="55" t="str">
        <f t="shared" si="1"/>
        <v/>
      </c>
      <c r="N23" s="56"/>
      <c r="O23" s="17" t="str">
        <f t="shared" si="2"/>
        <v>ok</v>
      </c>
      <c r="P23" s="17" t="str">
        <f t="shared" si="3"/>
        <v>ok</v>
      </c>
      <c r="Q23" s="17" t="str">
        <f t="shared" si="4"/>
        <v>ok</v>
      </c>
    </row>
    <row r="24" spans="2:20" ht="20" customHeight="1" x14ac:dyDescent="0.15">
      <c r="B24" s="49">
        <v>7</v>
      </c>
      <c r="C24" s="50"/>
      <c r="D24" s="131"/>
      <c r="E24" s="51"/>
      <c r="F24" s="136"/>
      <c r="G24" s="142" t="str">
        <f t="shared" si="5"/>
        <v/>
      </c>
      <c r="H24" s="139"/>
      <c r="I24" s="50"/>
      <c r="J24" s="52"/>
      <c r="K24" s="53"/>
      <c r="L24" s="54"/>
      <c r="M24" s="55" t="str">
        <f t="shared" si="1"/>
        <v/>
      </c>
      <c r="N24" s="56"/>
      <c r="O24" s="17" t="str">
        <f t="shared" si="2"/>
        <v>ok</v>
      </c>
      <c r="P24" s="17" t="str">
        <f t="shared" si="3"/>
        <v>ok</v>
      </c>
      <c r="Q24" s="17" t="str">
        <f t="shared" si="4"/>
        <v>ok</v>
      </c>
    </row>
    <row r="25" spans="2:20" ht="20" customHeight="1" x14ac:dyDescent="0.15">
      <c r="B25" s="49">
        <v>8</v>
      </c>
      <c r="C25" s="58"/>
      <c r="D25" s="131"/>
      <c r="E25" s="51"/>
      <c r="F25" s="136"/>
      <c r="G25" s="142" t="str">
        <f t="shared" si="5"/>
        <v/>
      </c>
      <c r="H25" s="139"/>
      <c r="I25" s="50"/>
      <c r="J25" s="52"/>
      <c r="K25" s="53"/>
      <c r="L25" s="54" t="str">
        <f t="shared" si="0"/>
        <v/>
      </c>
      <c r="M25" s="55" t="str">
        <f t="shared" si="1"/>
        <v/>
      </c>
      <c r="N25" s="56"/>
      <c r="O25" s="17" t="str">
        <f t="shared" si="2"/>
        <v>ok</v>
      </c>
      <c r="P25" s="17" t="str">
        <f t="shared" si="3"/>
        <v>ok</v>
      </c>
      <c r="Q25" s="17" t="str">
        <f t="shared" si="4"/>
        <v>ok</v>
      </c>
    </row>
    <row r="26" spans="2:20" ht="20" customHeight="1" x14ac:dyDescent="0.15">
      <c r="B26" s="49">
        <v>9</v>
      </c>
      <c r="C26" s="50"/>
      <c r="D26" s="57"/>
      <c r="E26" s="51"/>
      <c r="F26" s="135"/>
      <c r="G26" s="142" t="str">
        <f t="shared" si="5"/>
        <v/>
      </c>
      <c r="H26" s="139"/>
      <c r="I26" s="50"/>
      <c r="J26" s="52"/>
      <c r="K26" s="53"/>
      <c r="L26" s="54" t="str">
        <f t="shared" si="0"/>
        <v/>
      </c>
      <c r="M26" s="55" t="str">
        <f t="shared" si="1"/>
        <v/>
      </c>
      <c r="N26" s="56"/>
      <c r="O26" s="17" t="str">
        <f t="shared" si="2"/>
        <v>ok</v>
      </c>
      <c r="P26" s="17" t="str">
        <f t="shared" si="3"/>
        <v>ok</v>
      </c>
      <c r="Q26" s="17" t="str">
        <f t="shared" si="4"/>
        <v>ok</v>
      </c>
    </row>
    <row r="27" spans="2:20" ht="20" customHeight="1" x14ac:dyDescent="0.15">
      <c r="B27" s="49">
        <v>10</v>
      </c>
      <c r="C27" s="50"/>
      <c r="D27" s="57"/>
      <c r="E27" s="51"/>
      <c r="F27" s="135"/>
      <c r="G27" s="142" t="str">
        <f t="shared" si="5"/>
        <v/>
      </c>
      <c r="H27" s="139"/>
      <c r="I27" s="50"/>
      <c r="J27" s="52"/>
      <c r="K27" s="53"/>
      <c r="L27" s="54" t="str">
        <f t="shared" si="0"/>
        <v/>
      </c>
      <c r="M27" s="55" t="str">
        <f t="shared" si="1"/>
        <v/>
      </c>
      <c r="N27" s="56"/>
      <c r="O27" s="17" t="str">
        <f t="shared" si="2"/>
        <v>ok</v>
      </c>
      <c r="P27" s="17" t="str">
        <f t="shared" si="3"/>
        <v>ok</v>
      </c>
      <c r="Q27" s="17" t="str">
        <f t="shared" si="4"/>
        <v>ok</v>
      </c>
    </row>
    <row r="28" spans="2:20" ht="20" customHeight="1" outlineLevel="1" x14ac:dyDescent="0.15">
      <c r="B28" s="49">
        <v>11</v>
      </c>
      <c r="C28" s="50"/>
      <c r="D28" s="57"/>
      <c r="E28" s="51"/>
      <c r="F28" s="135"/>
      <c r="G28" s="142" t="str">
        <f t="shared" si="5"/>
        <v/>
      </c>
      <c r="H28" s="139"/>
      <c r="I28" s="50"/>
      <c r="J28" s="52"/>
      <c r="K28" s="53"/>
      <c r="L28" s="54" t="str">
        <f t="shared" si="0"/>
        <v/>
      </c>
      <c r="M28" s="55" t="str">
        <f t="shared" si="1"/>
        <v/>
      </c>
      <c r="N28" s="56"/>
      <c r="O28" s="17" t="str">
        <f t="shared" si="2"/>
        <v>ok</v>
      </c>
      <c r="P28" s="17" t="str">
        <f t="shared" si="3"/>
        <v>ok</v>
      </c>
      <c r="Q28" s="17" t="str">
        <f t="shared" si="4"/>
        <v>ok</v>
      </c>
    </row>
    <row r="29" spans="2:20" ht="20" customHeight="1" outlineLevel="1" x14ac:dyDescent="0.15">
      <c r="B29" s="49">
        <v>12</v>
      </c>
      <c r="C29" s="50"/>
      <c r="D29" s="57"/>
      <c r="E29" s="51"/>
      <c r="F29" s="135"/>
      <c r="G29" s="142" t="str">
        <f t="shared" si="5"/>
        <v/>
      </c>
      <c r="H29" s="139"/>
      <c r="I29" s="50"/>
      <c r="J29" s="52"/>
      <c r="K29" s="53"/>
      <c r="L29" s="54" t="str">
        <f t="shared" si="0"/>
        <v/>
      </c>
      <c r="M29" s="55" t="str">
        <f t="shared" si="1"/>
        <v/>
      </c>
      <c r="N29" s="56"/>
      <c r="O29" s="17" t="str">
        <f t="shared" si="2"/>
        <v>ok</v>
      </c>
      <c r="P29" s="17" t="str">
        <f t="shared" si="3"/>
        <v>ok</v>
      </c>
      <c r="Q29" s="17" t="str">
        <f t="shared" si="4"/>
        <v>ok</v>
      </c>
    </row>
    <row r="30" spans="2:20" ht="20" customHeight="1" outlineLevel="1" x14ac:dyDescent="0.15">
      <c r="B30" s="49">
        <v>13</v>
      </c>
      <c r="C30" s="50"/>
      <c r="D30" s="57"/>
      <c r="E30" s="51"/>
      <c r="F30" s="135"/>
      <c r="G30" s="142" t="str">
        <f t="shared" si="5"/>
        <v/>
      </c>
      <c r="H30" s="139"/>
      <c r="I30" s="50"/>
      <c r="J30" s="52"/>
      <c r="K30" s="53"/>
      <c r="L30" s="54" t="str">
        <f t="shared" si="0"/>
        <v/>
      </c>
      <c r="M30" s="55" t="str">
        <f t="shared" si="1"/>
        <v/>
      </c>
      <c r="N30" s="56"/>
      <c r="O30" s="17" t="str">
        <f t="shared" si="2"/>
        <v>ok</v>
      </c>
      <c r="P30" s="17" t="str">
        <f t="shared" si="3"/>
        <v>ok</v>
      </c>
      <c r="Q30" s="17" t="str">
        <f t="shared" si="4"/>
        <v>ok</v>
      </c>
    </row>
    <row r="31" spans="2:20" ht="20" customHeight="1" outlineLevel="1" x14ac:dyDescent="0.15">
      <c r="B31" s="49">
        <v>14</v>
      </c>
      <c r="C31" s="50"/>
      <c r="D31" s="57"/>
      <c r="E31" s="51"/>
      <c r="F31" s="135"/>
      <c r="G31" s="142" t="str">
        <f t="shared" si="5"/>
        <v/>
      </c>
      <c r="H31" s="139"/>
      <c r="I31" s="50"/>
      <c r="J31" s="52"/>
      <c r="K31" s="53"/>
      <c r="L31" s="54" t="str">
        <f t="shared" si="0"/>
        <v/>
      </c>
      <c r="M31" s="55" t="str">
        <f t="shared" si="1"/>
        <v/>
      </c>
      <c r="N31" s="56"/>
      <c r="O31" s="17" t="str">
        <f t="shared" si="2"/>
        <v>ok</v>
      </c>
      <c r="P31" s="17" t="str">
        <f t="shared" si="3"/>
        <v>ok</v>
      </c>
      <c r="Q31" s="17" t="str">
        <f t="shared" si="4"/>
        <v>ok</v>
      </c>
    </row>
    <row r="32" spans="2:20" ht="20" customHeight="1" outlineLevel="1" x14ac:dyDescent="0.15">
      <c r="B32" s="49">
        <v>15</v>
      </c>
      <c r="C32" s="50"/>
      <c r="D32" s="57"/>
      <c r="E32" s="51"/>
      <c r="F32" s="135"/>
      <c r="G32" s="142" t="str">
        <f t="shared" si="5"/>
        <v/>
      </c>
      <c r="H32" s="139"/>
      <c r="I32" s="50"/>
      <c r="J32" s="52"/>
      <c r="K32" s="53"/>
      <c r="L32" s="54" t="str">
        <f t="shared" si="0"/>
        <v/>
      </c>
      <c r="M32" s="55" t="str">
        <f t="shared" si="1"/>
        <v/>
      </c>
      <c r="N32" s="56"/>
      <c r="O32" s="17" t="str">
        <f t="shared" si="2"/>
        <v>ok</v>
      </c>
      <c r="P32" s="17" t="str">
        <f t="shared" si="3"/>
        <v>ok</v>
      </c>
      <c r="Q32" s="17" t="str">
        <f t="shared" si="4"/>
        <v>ok</v>
      </c>
    </row>
    <row r="33" spans="2:20" ht="20" customHeight="1" outlineLevel="1" x14ac:dyDescent="0.15">
      <c r="B33" s="49">
        <v>16</v>
      </c>
      <c r="C33" s="50"/>
      <c r="D33" s="57"/>
      <c r="E33" s="51"/>
      <c r="F33" s="135"/>
      <c r="G33" s="142" t="str">
        <f t="shared" si="5"/>
        <v/>
      </c>
      <c r="H33" s="139"/>
      <c r="I33" s="50"/>
      <c r="J33" s="52"/>
      <c r="K33" s="53"/>
      <c r="L33" s="54" t="str">
        <f t="shared" si="0"/>
        <v/>
      </c>
      <c r="M33" s="55" t="str">
        <f t="shared" si="1"/>
        <v/>
      </c>
      <c r="N33" s="56"/>
      <c r="O33" s="17" t="str">
        <f t="shared" si="2"/>
        <v>ok</v>
      </c>
      <c r="P33" s="17" t="str">
        <f t="shared" si="3"/>
        <v>ok</v>
      </c>
      <c r="Q33" s="17" t="str">
        <f t="shared" si="4"/>
        <v>ok</v>
      </c>
    </row>
    <row r="34" spans="2:20" ht="20" customHeight="1" outlineLevel="1" x14ac:dyDescent="0.15">
      <c r="B34" s="49">
        <v>17</v>
      </c>
      <c r="C34" s="50"/>
      <c r="D34" s="57"/>
      <c r="E34" s="51"/>
      <c r="F34" s="135"/>
      <c r="G34" s="142" t="str">
        <f t="shared" si="5"/>
        <v/>
      </c>
      <c r="H34" s="139"/>
      <c r="I34" s="50"/>
      <c r="J34" s="52"/>
      <c r="K34" s="53"/>
      <c r="L34" s="54" t="str">
        <f t="shared" si="0"/>
        <v/>
      </c>
      <c r="M34" s="55" t="str">
        <f t="shared" si="1"/>
        <v/>
      </c>
      <c r="N34" s="56"/>
      <c r="O34" s="17" t="str">
        <f t="shared" si="2"/>
        <v>ok</v>
      </c>
      <c r="P34" s="17" t="str">
        <f t="shared" si="3"/>
        <v>ok</v>
      </c>
      <c r="Q34" s="17" t="str">
        <f t="shared" si="4"/>
        <v>ok</v>
      </c>
    </row>
    <row r="35" spans="2:20" ht="20" customHeight="1" outlineLevel="1" x14ac:dyDescent="0.15">
      <c r="B35" s="49">
        <v>18</v>
      </c>
      <c r="C35" s="50"/>
      <c r="D35" s="57"/>
      <c r="E35" s="51"/>
      <c r="F35" s="135"/>
      <c r="G35" s="142" t="str">
        <f t="shared" si="5"/>
        <v/>
      </c>
      <c r="H35" s="139"/>
      <c r="I35" s="50"/>
      <c r="J35" s="52"/>
      <c r="K35" s="53"/>
      <c r="L35" s="54" t="str">
        <f t="shared" si="0"/>
        <v/>
      </c>
      <c r="M35" s="55" t="str">
        <f t="shared" si="1"/>
        <v/>
      </c>
      <c r="N35" s="56"/>
      <c r="O35" s="17" t="str">
        <f t="shared" si="2"/>
        <v>ok</v>
      </c>
      <c r="P35" s="17" t="str">
        <f t="shared" si="3"/>
        <v>ok</v>
      </c>
      <c r="Q35" s="17" t="str">
        <f t="shared" si="4"/>
        <v>ok</v>
      </c>
    </row>
    <row r="36" spans="2:20" ht="20" customHeight="1" outlineLevel="1" x14ac:dyDescent="0.15">
      <c r="B36" s="49">
        <v>19</v>
      </c>
      <c r="C36" s="50"/>
      <c r="D36" s="57"/>
      <c r="E36" s="51"/>
      <c r="F36" s="135"/>
      <c r="G36" s="142" t="str">
        <f t="shared" si="5"/>
        <v/>
      </c>
      <c r="H36" s="139"/>
      <c r="I36" s="50"/>
      <c r="J36" s="52"/>
      <c r="K36" s="53"/>
      <c r="L36" s="54" t="str">
        <f t="shared" si="0"/>
        <v/>
      </c>
      <c r="M36" s="55" t="str">
        <f t="shared" si="1"/>
        <v/>
      </c>
      <c r="N36" s="56"/>
      <c r="O36" s="17" t="str">
        <f t="shared" si="2"/>
        <v>ok</v>
      </c>
      <c r="P36" s="17" t="str">
        <f t="shared" si="3"/>
        <v>ok</v>
      </c>
      <c r="Q36" s="17" t="str">
        <f t="shared" si="4"/>
        <v>ok</v>
      </c>
    </row>
    <row r="37" spans="2:20" ht="20" customHeight="1" outlineLevel="1" x14ac:dyDescent="0.15">
      <c r="B37" s="49">
        <v>20</v>
      </c>
      <c r="C37" s="50"/>
      <c r="D37" s="57"/>
      <c r="E37" s="51"/>
      <c r="F37" s="135"/>
      <c r="G37" s="142" t="str">
        <f t="shared" si="5"/>
        <v/>
      </c>
      <c r="H37" s="139"/>
      <c r="I37" s="50"/>
      <c r="J37" s="52"/>
      <c r="K37" s="53"/>
      <c r="L37" s="54" t="str">
        <f t="shared" si="0"/>
        <v/>
      </c>
      <c r="M37" s="55" t="str">
        <f t="shared" si="1"/>
        <v/>
      </c>
      <c r="N37" s="56"/>
      <c r="O37" s="17" t="str">
        <f t="shared" si="2"/>
        <v>ok</v>
      </c>
      <c r="P37" s="17" t="str">
        <f t="shared" si="3"/>
        <v>ok</v>
      </c>
      <c r="Q37" s="17" t="str">
        <f t="shared" si="4"/>
        <v>ok</v>
      </c>
    </row>
    <row r="38" spans="2:20" ht="20" customHeight="1" outlineLevel="1" x14ac:dyDescent="0.15">
      <c r="B38" s="49">
        <v>21</v>
      </c>
      <c r="C38" s="50"/>
      <c r="D38" s="57"/>
      <c r="E38" s="51"/>
      <c r="F38" s="135"/>
      <c r="G38" s="142" t="str">
        <f t="shared" si="5"/>
        <v/>
      </c>
      <c r="H38" s="139"/>
      <c r="I38" s="50"/>
      <c r="J38" s="52"/>
      <c r="K38" s="53"/>
      <c r="L38" s="54" t="str">
        <f t="shared" si="0"/>
        <v/>
      </c>
      <c r="M38" s="55" t="str">
        <f t="shared" si="1"/>
        <v/>
      </c>
      <c r="N38" s="56"/>
      <c r="O38" s="17" t="str">
        <f t="shared" si="2"/>
        <v>ok</v>
      </c>
      <c r="P38" s="17" t="str">
        <f t="shared" si="3"/>
        <v>ok</v>
      </c>
      <c r="Q38" s="17" t="str">
        <f t="shared" si="4"/>
        <v>ok</v>
      </c>
    </row>
    <row r="39" spans="2:20" ht="20" customHeight="1" outlineLevel="1" x14ac:dyDescent="0.15">
      <c r="B39" s="49">
        <v>22</v>
      </c>
      <c r="C39" s="50"/>
      <c r="D39" s="57"/>
      <c r="E39" s="51"/>
      <c r="F39" s="135"/>
      <c r="G39" s="142" t="str">
        <f t="shared" si="5"/>
        <v/>
      </c>
      <c r="H39" s="139"/>
      <c r="I39" s="50"/>
      <c r="J39" s="52"/>
      <c r="K39" s="53"/>
      <c r="L39" s="54" t="str">
        <f t="shared" si="0"/>
        <v/>
      </c>
      <c r="M39" s="55" t="str">
        <f t="shared" si="1"/>
        <v/>
      </c>
      <c r="N39" s="56"/>
      <c r="O39" s="17" t="str">
        <f t="shared" si="2"/>
        <v>ok</v>
      </c>
      <c r="P39" s="17" t="str">
        <f t="shared" si="3"/>
        <v>ok</v>
      </c>
      <c r="Q39" s="17" t="str">
        <f t="shared" si="4"/>
        <v>ok</v>
      </c>
    </row>
    <row r="40" spans="2:20" ht="20" customHeight="1" outlineLevel="1" x14ac:dyDescent="0.15">
      <c r="B40" s="49">
        <v>23</v>
      </c>
      <c r="C40" s="50"/>
      <c r="D40" s="57"/>
      <c r="E40" s="51"/>
      <c r="F40" s="135"/>
      <c r="G40" s="142" t="str">
        <f t="shared" si="5"/>
        <v/>
      </c>
      <c r="H40" s="139"/>
      <c r="I40" s="50"/>
      <c r="J40" s="52"/>
      <c r="K40" s="53"/>
      <c r="L40" s="54" t="str">
        <f t="shared" si="0"/>
        <v/>
      </c>
      <c r="M40" s="55" t="str">
        <f t="shared" si="1"/>
        <v/>
      </c>
      <c r="N40" s="56"/>
      <c r="O40" s="17" t="str">
        <f t="shared" si="2"/>
        <v>ok</v>
      </c>
      <c r="P40" s="17" t="str">
        <f t="shared" si="3"/>
        <v>ok</v>
      </c>
      <c r="Q40" s="17" t="str">
        <f t="shared" si="4"/>
        <v>ok</v>
      </c>
    </row>
    <row r="41" spans="2:20" ht="20" customHeight="1" outlineLevel="1" x14ac:dyDescent="0.15">
      <c r="B41" s="49">
        <v>24</v>
      </c>
      <c r="C41" s="50"/>
      <c r="D41" s="57"/>
      <c r="E41" s="51"/>
      <c r="F41" s="135"/>
      <c r="G41" s="142" t="str">
        <f t="shared" si="5"/>
        <v/>
      </c>
      <c r="H41" s="139"/>
      <c r="I41" s="50"/>
      <c r="J41" s="52"/>
      <c r="K41" s="53"/>
      <c r="L41" s="54" t="str">
        <f t="shared" si="0"/>
        <v/>
      </c>
      <c r="M41" s="55" t="str">
        <f t="shared" si="1"/>
        <v/>
      </c>
      <c r="N41" s="56"/>
      <c r="O41" s="17" t="str">
        <f t="shared" si="2"/>
        <v>ok</v>
      </c>
      <c r="P41" s="17" t="str">
        <f t="shared" si="3"/>
        <v>ok</v>
      </c>
      <c r="Q41" s="17" t="str">
        <f t="shared" si="4"/>
        <v>ok</v>
      </c>
    </row>
    <row r="42" spans="2:20" ht="20" customHeight="1" outlineLevel="1" thickBot="1" x14ac:dyDescent="0.2">
      <c r="B42" s="59">
        <v>25</v>
      </c>
      <c r="C42" s="60"/>
      <c r="D42" s="61"/>
      <c r="E42" s="62"/>
      <c r="F42" s="137"/>
      <c r="G42" s="143" t="str">
        <f t="shared" si="5"/>
        <v/>
      </c>
      <c r="H42" s="140"/>
      <c r="I42" s="60"/>
      <c r="J42" s="63"/>
      <c r="K42" s="64"/>
      <c r="L42" s="65" t="str">
        <f t="shared" si="0"/>
        <v/>
      </c>
      <c r="M42" s="66" t="str">
        <f t="shared" si="1"/>
        <v/>
      </c>
      <c r="N42" s="67"/>
      <c r="O42" s="17" t="str">
        <f t="shared" si="2"/>
        <v>ok</v>
      </c>
      <c r="P42" s="17" t="str">
        <f t="shared" si="3"/>
        <v>ok</v>
      </c>
      <c r="Q42" s="17" t="str">
        <f t="shared" si="4"/>
        <v>ok</v>
      </c>
    </row>
    <row r="43" spans="2:20" s="6" customFormat="1" ht="32" customHeight="1" thickBot="1" x14ac:dyDescent="0.25">
      <c r="B43" s="19"/>
      <c r="G43" s="68">
        <f>SUM(G18:G42)</f>
        <v>0</v>
      </c>
      <c r="H43" s="23"/>
      <c r="I43" s="69">
        <f>SUM(I18:I42)</f>
        <v>0</v>
      </c>
      <c r="J43" s="23"/>
      <c r="K43" s="70">
        <f>SUM(K18:K42)</f>
        <v>0</v>
      </c>
      <c r="L43" s="20" t="s">
        <v>67</v>
      </c>
      <c r="M43" s="21">
        <f>SUM(M18:M42)</f>
        <v>0</v>
      </c>
      <c r="N43" s="22" t="s">
        <v>66</v>
      </c>
      <c r="P43" s="2"/>
      <c r="R43" s="8"/>
      <c r="S43" s="8"/>
      <c r="T43" s="8"/>
    </row>
    <row r="46" spans="2:20" ht="23" x14ac:dyDescent="0.15">
      <c r="B46" s="71" t="s">
        <v>113</v>
      </c>
      <c r="C46" s="71"/>
      <c r="D46" s="39">
        <f>SUMIFS($M$18:$M$42,$C$18:$C$42,'Static Data'!D7)</f>
        <v>0</v>
      </c>
    </row>
    <row r="47" spans="2:20" ht="23" x14ac:dyDescent="0.15">
      <c r="B47" s="71" t="s">
        <v>114</v>
      </c>
      <c r="C47" s="71"/>
      <c r="D47" s="39">
        <f>SUMIFS($M$18:$M$42,$C$18:$C$42,'Static Data'!D8)</f>
        <v>0</v>
      </c>
    </row>
    <row r="48" spans="2:20" ht="25" customHeight="1" x14ac:dyDescent="0.15">
      <c r="B48" s="71" t="s">
        <v>115</v>
      </c>
      <c r="C48" s="71"/>
      <c r="D48" s="39">
        <f>SUMIFS($M$18:$M$42,$C$18:$C$42,'Static Data'!D9)</f>
        <v>0</v>
      </c>
      <c r="I48" s="6"/>
      <c r="N48" s="8"/>
    </row>
    <row r="49" spans="5:14" ht="14" customHeight="1" x14ac:dyDescent="0.15">
      <c r="I49" s="6"/>
      <c r="N49" s="8"/>
    </row>
    <row r="50" spans="5:14" ht="14" customHeight="1" x14ac:dyDescent="0.15"/>
    <row r="53" spans="5:14" x14ac:dyDescent="0.15">
      <c r="E53"/>
    </row>
  </sheetData>
  <sheetProtection sheet="1" objects="1" scenarios="1"/>
  <mergeCells count="35">
    <mergeCell ref="B4:D4"/>
    <mergeCell ref="B5:D5"/>
    <mergeCell ref="E4:J4"/>
    <mergeCell ref="E5:J5"/>
    <mergeCell ref="M15:M17"/>
    <mergeCell ref="G15:G17"/>
    <mergeCell ref="H15:H17"/>
    <mergeCell ref="K15:K17"/>
    <mergeCell ref="B10:D10"/>
    <mergeCell ref="E10:H10"/>
    <mergeCell ref="C15:C17"/>
    <mergeCell ref="J15:J17"/>
    <mergeCell ref="I15:I17"/>
    <mergeCell ref="E11:H11"/>
    <mergeCell ref="B46:C46"/>
    <mergeCell ref="B47:C47"/>
    <mergeCell ref="F15:F17"/>
    <mergeCell ref="N6:N8"/>
    <mergeCell ref="L15:L17"/>
    <mergeCell ref="B48:C48"/>
    <mergeCell ref="N15:N17"/>
    <mergeCell ref="B2:N2"/>
    <mergeCell ref="E12:H12"/>
    <mergeCell ref="E7:J7"/>
    <mergeCell ref="E6:J6"/>
    <mergeCell ref="D15:D17"/>
    <mergeCell ref="B9:D9"/>
    <mergeCell ref="B12:D12"/>
    <mergeCell ref="B6:D6"/>
    <mergeCell ref="B7:D7"/>
    <mergeCell ref="E9:H9"/>
    <mergeCell ref="B15:B17"/>
    <mergeCell ref="E15:E17"/>
    <mergeCell ref="I14:J14"/>
    <mergeCell ref="E14:H14"/>
  </mergeCells>
  <phoneticPr fontId="0" type="noConversion"/>
  <dataValidations count="7">
    <dataValidation allowBlank="1" showInputMessage="1" showErrorMessage="1" errorTitle="Data Format dd/mm/yyyy" sqref="B18:B42" xr:uid="{60D786E0-4E23-AF45-A898-94856862B081}"/>
    <dataValidation operator="equal" allowBlank="1" showInputMessage="1" showErrorMessage="1" sqref="E4" xr:uid="{3E7AEFCB-3768-1847-9F24-419910ED5CE9}"/>
    <dataValidation type="list" errorStyle="warning" allowBlank="1" showErrorMessage="1" errorTitle="Please use hh:mm format" sqref="E18:F42" xr:uid="{3AFAB4F1-7143-CE40-99F2-76E7734C8418}">
      <formula1>TimeList</formula1>
    </dataValidation>
    <dataValidation type="list" allowBlank="1" showInputMessage="1" showErrorMessage="1" sqref="I18:I42" xr:uid="{410615B0-CE03-1241-958C-89B2D932B65D}">
      <formula1>"0.5, 1"</formula1>
    </dataValidation>
    <dataValidation type="decimal" allowBlank="1" showInputMessage="1" showErrorMessage="1" sqref="H18:H42" xr:uid="{A9BEB1F6-AC0C-644D-B252-A368E981C7C2}">
      <formula1>0</formula1>
      <formula2>100</formula2>
    </dataValidation>
    <dataValidation operator="greaterThan" allowBlank="1" showInputMessage="1" showErrorMessage="1" sqref="E10:E11 F10:H10" xr:uid="{705BCE02-EFC6-3745-9054-FC71E74EF06A}"/>
    <dataValidation type="decimal" allowBlank="1" showInputMessage="1" showErrorMessage="1" sqref="J18:K42" xr:uid="{00C38F18-C79B-364D-B228-0BC1513580AE}">
      <formula1>0</formula1>
      <formula2>150</formula2>
    </dataValidation>
  </dataValidations>
  <hyperlinks>
    <hyperlink ref="E7" r:id="rId1" xr:uid="{A03EF4FE-E506-5D4E-A79D-48214C61F30A}"/>
  </hyperlinks>
  <pageMargins left="0.90222222222222204" right="0.86250000000000004" top="0.27708333333333302" bottom="1" header="0.5" footer="0.5"/>
  <pageSetup paperSize="9" scale="44" orientation="landscape" r:id="rId2"/>
  <headerFooter alignWithMargins="0">
    <oddFooter>Page &amp;P of &amp;N</oddFooter>
  </headerFooter>
  <ignoredErrors>
    <ignoredError sqref="O19:Q42 P18:Q18 L25:L42" unlockedFormula="1"/>
  </ignoredErrors>
  <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errorTitle="Category Code" xr:uid="{B4006B66-7809-AA4C-9E85-34F7126F04B5}">
          <x14:formula1>
            <xm:f>'Static Data'!$D$7:$D$9</xm:f>
          </x14:formula1>
          <xm:sqref>C18:C42</xm:sqref>
        </x14:dataValidation>
        <x14:dataValidation type="list" allowBlank="1" showInputMessage="1" showErrorMessage="1" xr:uid="{905BDB2C-7EB3-E542-9C2C-DC2F593FC949}">
          <x14:formula1>
            <xm:f>'Static Data'!$F$7:$F$30</xm:f>
          </x14:formula1>
          <xm:sqref>E9:H9</xm:sqref>
        </x14:dataValidation>
        <x14:dataValidation type="list" allowBlank="1" showInputMessage="1" showErrorMessage="1" errorTitle="Data Format dd/mm/yyyy" xr:uid="{CE69D907-956A-8B43-959E-DC088B5D71B2}">
          <x14:formula1>
            <xm:f>'Static Data'!$D$7:$D$9</xm:f>
          </x14:formula1>
          <xm:sqref>C18:C42</xm:sqref>
        </x14:dataValidation>
        <x14:dataValidation type="list" allowBlank="1" showInputMessage="1" showErrorMessage="1" xr:uid="{069FD34A-CDC8-6747-90BD-D77E50AA05DE}">
          <x14:formula1>
            <xm:f>Calendar!$A$1:$A$61</xm:f>
          </x14:formula1>
          <xm:sqref>D18:D42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5104A-50E6-B148-9DA7-7D0B63235D56}">
  <dimension ref="A1:C61"/>
  <sheetViews>
    <sheetView workbookViewId="0">
      <selection activeCell="C2" sqref="C2:C60"/>
    </sheetView>
  </sheetViews>
  <sheetFormatPr baseColWidth="10" defaultRowHeight="13" x14ac:dyDescent="0.15"/>
  <cols>
    <col min="1" max="1" width="10.83203125" style="125"/>
    <col min="3" max="3" width="10.83203125" style="127"/>
  </cols>
  <sheetData>
    <row r="1" spans="1:3" x14ac:dyDescent="0.15">
      <c r="A1" s="126" cm="1">
        <f t="array" aca="1" ref="A1:A61" ca="1">_xlfn.SEQUENCE(61,1,TODAY(),-1)</f>
        <v>46052</v>
      </c>
    </row>
    <row r="2" spans="1:3" x14ac:dyDescent="0.15">
      <c r="A2" s="125">
        <f ca="1"/>
        <v>46051</v>
      </c>
      <c r="C2" s="128">
        <v>0.33333333333333331</v>
      </c>
    </row>
    <row r="3" spans="1:3" x14ac:dyDescent="0.15">
      <c r="A3" s="126">
        <f ca="1"/>
        <v>46050</v>
      </c>
      <c r="C3" s="128">
        <v>0.34375</v>
      </c>
    </row>
    <row r="4" spans="1:3" x14ac:dyDescent="0.15">
      <c r="A4" s="125">
        <f ca="1"/>
        <v>46049</v>
      </c>
      <c r="C4" s="128">
        <v>0.35416666666666669</v>
      </c>
    </row>
    <row r="5" spans="1:3" x14ac:dyDescent="0.15">
      <c r="A5" s="125">
        <f ca="1"/>
        <v>46048</v>
      </c>
      <c r="C5" s="128">
        <v>0.36458333333333298</v>
      </c>
    </row>
    <row r="6" spans="1:3" x14ac:dyDescent="0.15">
      <c r="A6" s="125">
        <f ca="1"/>
        <v>46047</v>
      </c>
      <c r="C6" s="128">
        <v>0.375</v>
      </c>
    </row>
    <row r="7" spans="1:3" x14ac:dyDescent="0.15">
      <c r="A7" s="125">
        <f ca="1"/>
        <v>46046</v>
      </c>
      <c r="C7" s="128">
        <v>0.38541666666666702</v>
      </c>
    </row>
    <row r="8" spans="1:3" x14ac:dyDescent="0.15">
      <c r="A8" s="125">
        <f ca="1"/>
        <v>46045</v>
      </c>
      <c r="C8" s="128">
        <v>0.39583333333333298</v>
      </c>
    </row>
    <row r="9" spans="1:3" x14ac:dyDescent="0.15">
      <c r="A9" s="125">
        <f ca="1"/>
        <v>46044</v>
      </c>
      <c r="C9" s="128">
        <v>0.40625</v>
      </c>
    </row>
    <row r="10" spans="1:3" x14ac:dyDescent="0.15">
      <c r="A10" s="125">
        <f ca="1"/>
        <v>46043</v>
      </c>
      <c r="C10" s="128">
        <v>0.41666666666666702</v>
      </c>
    </row>
    <row r="11" spans="1:3" x14ac:dyDescent="0.15">
      <c r="A11" s="125">
        <f ca="1"/>
        <v>46042</v>
      </c>
      <c r="C11" s="128">
        <v>0.42708333333333298</v>
      </c>
    </row>
    <row r="12" spans="1:3" x14ac:dyDescent="0.15">
      <c r="A12" s="125">
        <f ca="1"/>
        <v>46041</v>
      </c>
      <c r="C12" s="128">
        <v>0.4375</v>
      </c>
    </row>
    <row r="13" spans="1:3" x14ac:dyDescent="0.15">
      <c r="A13" s="125">
        <f ca="1"/>
        <v>46040</v>
      </c>
      <c r="C13" s="128">
        <v>0.44791666666666702</v>
      </c>
    </row>
    <row r="14" spans="1:3" x14ac:dyDescent="0.15">
      <c r="A14" s="125">
        <f ca="1"/>
        <v>46039</v>
      </c>
      <c r="C14" s="128">
        <v>0.45833333333333298</v>
      </c>
    </row>
    <row r="15" spans="1:3" x14ac:dyDescent="0.15">
      <c r="A15" s="125">
        <f ca="1"/>
        <v>46038</v>
      </c>
      <c r="C15" s="128">
        <v>0.46875</v>
      </c>
    </row>
    <row r="16" spans="1:3" x14ac:dyDescent="0.15">
      <c r="A16" s="125">
        <f ca="1"/>
        <v>46037</v>
      </c>
      <c r="C16" s="128">
        <v>0.47916666666666702</v>
      </c>
    </row>
    <row r="17" spans="1:3" x14ac:dyDescent="0.15">
      <c r="A17" s="125">
        <f ca="1"/>
        <v>46036</v>
      </c>
      <c r="C17" s="128">
        <v>0.48958333333333298</v>
      </c>
    </row>
    <row r="18" spans="1:3" x14ac:dyDescent="0.15">
      <c r="A18" s="125">
        <f ca="1"/>
        <v>46035</v>
      </c>
      <c r="C18" s="128">
        <v>0.5</v>
      </c>
    </row>
    <row r="19" spans="1:3" x14ac:dyDescent="0.15">
      <c r="A19" s="125">
        <f ca="1"/>
        <v>46034</v>
      </c>
      <c r="C19" s="128">
        <v>0.51041666666666696</v>
      </c>
    </row>
    <row r="20" spans="1:3" x14ac:dyDescent="0.15">
      <c r="A20" s="125">
        <f ca="1"/>
        <v>46033</v>
      </c>
      <c r="C20" s="128">
        <v>0.52083333333333304</v>
      </c>
    </row>
    <row r="21" spans="1:3" x14ac:dyDescent="0.15">
      <c r="A21" s="125">
        <f ca="1"/>
        <v>46032</v>
      </c>
      <c r="C21" s="128">
        <v>0.53125</v>
      </c>
    </row>
    <row r="22" spans="1:3" x14ac:dyDescent="0.15">
      <c r="A22" s="125">
        <f ca="1"/>
        <v>46031</v>
      </c>
      <c r="C22" s="128">
        <v>0.54166666666666696</v>
      </c>
    </row>
    <row r="23" spans="1:3" x14ac:dyDescent="0.15">
      <c r="A23" s="125">
        <f ca="1"/>
        <v>46030</v>
      </c>
      <c r="C23" s="128">
        <v>0.55208333333333304</v>
      </c>
    </row>
    <row r="24" spans="1:3" x14ac:dyDescent="0.15">
      <c r="A24" s="125">
        <f ca="1"/>
        <v>46029</v>
      </c>
      <c r="C24" s="128">
        <v>0.5625</v>
      </c>
    </row>
    <row r="25" spans="1:3" x14ac:dyDescent="0.15">
      <c r="A25" s="125">
        <f ca="1"/>
        <v>46028</v>
      </c>
      <c r="C25" s="128">
        <v>0.57291666666666696</v>
      </c>
    </row>
    <row r="26" spans="1:3" x14ac:dyDescent="0.15">
      <c r="A26" s="125">
        <f ca="1"/>
        <v>46027</v>
      </c>
      <c r="C26" s="128">
        <v>0.58333333333333304</v>
      </c>
    </row>
    <row r="27" spans="1:3" x14ac:dyDescent="0.15">
      <c r="A27" s="125">
        <f ca="1"/>
        <v>46026</v>
      </c>
      <c r="C27" s="128">
        <v>0.59375</v>
      </c>
    </row>
    <row r="28" spans="1:3" x14ac:dyDescent="0.15">
      <c r="A28" s="125">
        <f ca="1"/>
        <v>46025</v>
      </c>
      <c r="C28" s="128">
        <v>0.60416666666666696</v>
      </c>
    </row>
    <row r="29" spans="1:3" x14ac:dyDescent="0.15">
      <c r="A29" s="125">
        <f ca="1"/>
        <v>46024</v>
      </c>
      <c r="C29" s="128">
        <v>0.61458333333333304</v>
      </c>
    </row>
    <row r="30" spans="1:3" x14ac:dyDescent="0.15">
      <c r="A30" s="125">
        <f ca="1"/>
        <v>46023</v>
      </c>
      <c r="C30" s="128">
        <v>0.625</v>
      </c>
    </row>
    <row r="31" spans="1:3" x14ac:dyDescent="0.15">
      <c r="A31" s="125">
        <f ca="1"/>
        <v>46022</v>
      </c>
      <c r="C31" s="128">
        <v>0.63541666666666696</v>
      </c>
    </row>
    <row r="32" spans="1:3" x14ac:dyDescent="0.15">
      <c r="A32" s="125">
        <f ca="1"/>
        <v>46021</v>
      </c>
      <c r="C32" s="128">
        <v>0.64583333333333404</v>
      </c>
    </row>
    <row r="33" spans="1:3" x14ac:dyDescent="0.15">
      <c r="A33" s="125">
        <f ca="1"/>
        <v>46020</v>
      </c>
      <c r="C33" s="128">
        <v>0.65625</v>
      </c>
    </row>
    <row r="34" spans="1:3" x14ac:dyDescent="0.15">
      <c r="A34" s="125">
        <f ca="1"/>
        <v>46019</v>
      </c>
      <c r="C34" s="128">
        <v>0.66666666666666696</v>
      </c>
    </row>
    <row r="35" spans="1:3" x14ac:dyDescent="0.15">
      <c r="A35" s="125">
        <f ca="1"/>
        <v>46018</v>
      </c>
      <c r="C35" s="128">
        <v>0.67708333333333404</v>
      </c>
    </row>
    <row r="36" spans="1:3" x14ac:dyDescent="0.15">
      <c r="A36" s="125">
        <f ca="1"/>
        <v>46017</v>
      </c>
      <c r="C36" s="128">
        <v>0.6875</v>
      </c>
    </row>
    <row r="37" spans="1:3" x14ac:dyDescent="0.15">
      <c r="A37" s="125">
        <f ca="1"/>
        <v>46016</v>
      </c>
      <c r="C37" s="128">
        <v>0.69791666666666696</v>
      </c>
    </row>
    <row r="38" spans="1:3" x14ac:dyDescent="0.15">
      <c r="A38" s="125">
        <f ca="1"/>
        <v>46015</v>
      </c>
      <c r="C38" s="128">
        <v>0.70833333333333404</v>
      </c>
    </row>
    <row r="39" spans="1:3" x14ac:dyDescent="0.15">
      <c r="A39" s="125">
        <f ca="1"/>
        <v>46014</v>
      </c>
      <c r="C39" s="128">
        <v>0.71875</v>
      </c>
    </row>
    <row r="40" spans="1:3" x14ac:dyDescent="0.15">
      <c r="A40" s="125">
        <f ca="1"/>
        <v>46013</v>
      </c>
      <c r="C40" s="128">
        <v>0.72916666666666696</v>
      </c>
    </row>
    <row r="41" spans="1:3" x14ac:dyDescent="0.15">
      <c r="A41" s="125">
        <f ca="1"/>
        <v>46012</v>
      </c>
      <c r="C41" s="128">
        <v>0.73958333333333404</v>
      </c>
    </row>
    <row r="42" spans="1:3" x14ac:dyDescent="0.15">
      <c r="A42" s="125">
        <f ca="1"/>
        <v>46011</v>
      </c>
      <c r="C42" s="128">
        <v>0.75</v>
      </c>
    </row>
    <row r="43" spans="1:3" x14ac:dyDescent="0.15">
      <c r="A43" s="125">
        <f ca="1"/>
        <v>46010</v>
      </c>
      <c r="C43" s="128">
        <v>0.76041666666666696</v>
      </c>
    </row>
    <row r="44" spans="1:3" x14ac:dyDescent="0.15">
      <c r="A44" s="125">
        <f ca="1"/>
        <v>46009</v>
      </c>
      <c r="C44" s="128">
        <v>0.77083333333333404</v>
      </c>
    </row>
    <row r="45" spans="1:3" x14ac:dyDescent="0.15">
      <c r="A45" s="125">
        <f ca="1"/>
        <v>46008</v>
      </c>
      <c r="C45" s="128">
        <v>0.78125</v>
      </c>
    </row>
    <row r="46" spans="1:3" x14ac:dyDescent="0.15">
      <c r="A46" s="125">
        <f ca="1"/>
        <v>46007</v>
      </c>
      <c r="C46" s="128">
        <v>0.79166666666666696</v>
      </c>
    </row>
    <row r="47" spans="1:3" x14ac:dyDescent="0.15">
      <c r="A47" s="125">
        <f ca="1"/>
        <v>46006</v>
      </c>
      <c r="C47" s="128">
        <v>0.80208333333333404</v>
      </c>
    </row>
    <row r="48" spans="1:3" x14ac:dyDescent="0.15">
      <c r="A48" s="125">
        <f ca="1"/>
        <v>46005</v>
      </c>
      <c r="C48" s="128">
        <v>0.812500000000001</v>
      </c>
    </row>
    <row r="49" spans="1:3" x14ac:dyDescent="0.15">
      <c r="A49" s="125">
        <f ca="1"/>
        <v>46004</v>
      </c>
      <c r="C49" s="128">
        <v>0.82291666666666696</v>
      </c>
    </row>
    <row r="50" spans="1:3" x14ac:dyDescent="0.15">
      <c r="A50" s="125">
        <f ca="1"/>
        <v>46003</v>
      </c>
      <c r="C50" s="128">
        <v>0.83333333333333404</v>
      </c>
    </row>
    <row r="51" spans="1:3" x14ac:dyDescent="0.15">
      <c r="A51" s="125">
        <f ca="1"/>
        <v>46002</v>
      </c>
      <c r="C51" s="128">
        <v>0.843750000000001</v>
      </c>
    </row>
    <row r="52" spans="1:3" x14ac:dyDescent="0.15">
      <c r="A52" s="125">
        <f ca="1"/>
        <v>46001</v>
      </c>
      <c r="C52" s="128">
        <v>0.85416666666666696</v>
      </c>
    </row>
    <row r="53" spans="1:3" x14ac:dyDescent="0.15">
      <c r="A53" s="125">
        <f ca="1"/>
        <v>46000</v>
      </c>
      <c r="C53" s="128">
        <v>0.86458333333333404</v>
      </c>
    </row>
    <row r="54" spans="1:3" x14ac:dyDescent="0.15">
      <c r="A54" s="125">
        <f ca="1"/>
        <v>45999</v>
      </c>
      <c r="C54" s="128">
        <v>0.875000000000001</v>
      </c>
    </row>
    <row r="55" spans="1:3" x14ac:dyDescent="0.15">
      <c r="A55" s="125">
        <f ca="1"/>
        <v>45998</v>
      </c>
      <c r="C55" s="128">
        <v>0.88541666666666696</v>
      </c>
    </row>
    <row r="56" spans="1:3" x14ac:dyDescent="0.15">
      <c r="A56" s="125">
        <f ca="1"/>
        <v>45997</v>
      </c>
      <c r="C56" s="128">
        <v>0.89583333333333404</v>
      </c>
    </row>
    <row r="57" spans="1:3" x14ac:dyDescent="0.15">
      <c r="A57" s="125">
        <f ca="1"/>
        <v>45996</v>
      </c>
      <c r="C57" s="128">
        <v>0.906250000000001</v>
      </c>
    </row>
    <row r="58" spans="1:3" x14ac:dyDescent="0.15">
      <c r="A58" s="125">
        <f ca="1"/>
        <v>45995</v>
      </c>
      <c r="C58" s="128">
        <v>0.91666666666666696</v>
      </c>
    </row>
    <row r="59" spans="1:3" x14ac:dyDescent="0.15">
      <c r="A59" s="125">
        <f ca="1"/>
        <v>45994</v>
      </c>
      <c r="C59" s="128">
        <v>0.92708333333333404</v>
      </c>
    </row>
    <row r="60" spans="1:3" x14ac:dyDescent="0.15">
      <c r="A60" s="125">
        <f ca="1"/>
        <v>45993</v>
      </c>
      <c r="C60" s="128">
        <v>0.937500000000001</v>
      </c>
    </row>
    <row r="61" spans="1:3" x14ac:dyDescent="0.15">
      <c r="A61" s="125">
        <f ca="1"/>
        <v>45992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50969-DE25-4B4C-B8E0-717174F7502D}">
  <dimension ref="A1:Q48"/>
  <sheetViews>
    <sheetView topLeftCell="C19" zoomScale="150" zoomScaleNormal="150" workbookViewId="0">
      <selection activeCell="N49" sqref="N49"/>
    </sheetView>
  </sheetViews>
  <sheetFormatPr baseColWidth="10" defaultRowHeight="13" x14ac:dyDescent="0.15"/>
  <cols>
    <col min="1" max="2" width="10.83203125" style="1"/>
    <col min="3" max="3" width="5.1640625" style="1" customWidth="1"/>
    <col min="4" max="4" width="14.33203125" style="1" customWidth="1"/>
    <col min="5" max="5" width="13.33203125" style="1" customWidth="1"/>
    <col min="6" max="6" width="15.1640625" style="26" customWidth="1"/>
    <col min="7" max="8" width="10.83203125" style="2"/>
    <col min="9" max="12" width="10.83203125" style="1"/>
    <col min="13" max="13" width="16.6640625" style="1" customWidth="1"/>
    <col min="14" max="14" width="26.33203125" style="1" customWidth="1"/>
    <col min="15" max="16384" width="10.83203125" style="1"/>
  </cols>
  <sheetData>
    <row r="1" spans="1:8" x14ac:dyDescent="0.15">
      <c r="A1" s="1">
        <v>1</v>
      </c>
      <c r="B1" s="1">
        <v>2</v>
      </c>
    </row>
    <row r="2" spans="1:8" x14ac:dyDescent="0.15">
      <c r="A2" s="1" t="str">
        <f>N41</f>
        <v>00000000</v>
      </c>
    </row>
    <row r="6" spans="1:8" x14ac:dyDescent="0.15">
      <c r="D6" s="27" t="s">
        <v>10</v>
      </c>
      <c r="F6" s="28" t="s">
        <v>3</v>
      </c>
    </row>
    <row r="7" spans="1:8" x14ac:dyDescent="0.15">
      <c r="B7" s="1">
        <v>0.5</v>
      </c>
      <c r="D7" s="1" t="s">
        <v>68</v>
      </c>
      <c r="F7" s="29" t="s">
        <v>4</v>
      </c>
      <c r="G7" s="2" t="s">
        <v>26</v>
      </c>
      <c r="H7" s="2">
        <v>2601</v>
      </c>
    </row>
    <row r="8" spans="1:8" x14ac:dyDescent="0.15">
      <c r="B8" s="1">
        <v>1</v>
      </c>
      <c r="D8" s="1" t="s">
        <v>98</v>
      </c>
      <c r="F8" s="29" t="s">
        <v>5</v>
      </c>
      <c r="G8" s="2" t="s">
        <v>27</v>
      </c>
      <c r="H8" s="2">
        <v>2602</v>
      </c>
    </row>
    <row r="9" spans="1:8" x14ac:dyDescent="0.15">
      <c r="D9" s="1" t="s">
        <v>69</v>
      </c>
      <c r="F9" s="29" t="s">
        <v>6</v>
      </c>
      <c r="G9" s="2" t="s">
        <v>28</v>
      </c>
      <c r="H9" s="2">
        <v>2603</v>
      </c>
    </row>
    <row r="10" spans="1:8" x14ac:dyDescent="0.15">
      <c r="F10" s="30" t="s">
        <v>17</v>
      </c>
      <c r="G10" s="2" t="s">
        <v>29</v>
      </c>
      <c r="H10" s="2">
        <v>2604</v>
      </c>
    </row>
    <row r="11" spans="1:8" x14ac:dyDescent="0.15">
      <c r="F11" s="30" t="s">
        <v>18</v>
      </c>
      <c r="G11" s="2" t="s">
        <v>30</v>
      </c>
      <c r="H11" s="2">
        <v>2605</v>
      </c>
    </row>
    <row r="12" spans="1:8" x14ac:dyDescent="0.15">
      <c r="F12" s="30" t="s">
        <v>19</v>
      </c>
      <c r="G12" s="2" t="s">
        <v>31</v>
      </c>
      <c r="H12" s="2">
        <v>2606</v>
      </c>
    </row>
    <row r="13" spans="1:8" x14ac:dyDescent="0.15">
      <c r="F13" s="30" t="s">
        <v>20</v>
      </c>
      <c r="G13" s="2" t="s">
        <v>32</v>
      </c>
      <c r="H13" s="2">
        <v>2607</v>
      </c>
    </row>
    <row r="14" spans="1:8" x14ac:dyDescent="0.15">
      <c r="F14" s="30" t="s">
        <v>21</v>
      </c>
      <c r="G14" s="2" t="s">
        <v>33</v>
      </c>
      <c r="H14" s="2">
        <v>2608</v>
      </c>
    </row>
    <row r="15" spans="1:8" x14ac:dyDescent="0.15">
      <c r="F15" s="30" t="s">
        <v>22</v>
      </c>
      <c r="G15" s="2" t="s">
        <v>34</v>
      </c>
      <c r="H15" s="2">
        <v>2609</v>
      </c>
    </row>
    <row r="16" spans="1:8" x14ac:dyDescent="0.15">
      <c r="F16" s="30" t="s">
        <v>23</v>
      </c>
      <c r="G16" s="2" t="s">
        <v>35</v>
      </c>
      <c r="H16" s="2">
        <v>2610</v>
      </c>
    </row>
    <row r="17" spans="6:8" x14ac:dyDescent="0.15">
      <c r="F17" s="30" t="s">
        <v>24</v>
      </c>
      <c r="G17" s="2" t="s">
        <v>36</v>
      </c>
      <c r="H17" s="2">
        <v>2611</v>
      </c>
    </row>
    <row r="18" spans="6:8" x14ac:dyDescent="0.15">
      <c r="F18" s="30" t="s">
        <v>25</v>
      </c>
      <c r="G18" s="2" t="s">
        <v>37</v>
      </c>
      <c r="H18" s="2">
        <v>2612</v>
      </c>
    </row>
    <row r="19" spans="6:8" x14ac:dyDescent="0.15">
      <c r="F19" s="29" t="s">
        <v>7</v>
      </c>
      <c r="G19" s="2" t="s">
        <v>40</v>
      </c>
      <c r="H19" s="2">
        <v>2701</v>
      </c>
    </row>
    <row r="20" spans="6:8" x14ac:dyDescent="0.15">
      <c r="F20" s="29" t="s">
        <v>8</v>
      </c>
      <c r="G20" s="2" t="s">
        <v>38</v>
      </c>
      <c r="H20" s="2">
        <v>2702</v>
      </c>
    </row>
    <row r="21" spans="6:8" x14ac:dyDescent="0.15">
      <c r="F21" s="29" t="s">
        <v>9</v>
      </c>
      <c r="G21" s="2" t="s">
        <v>39</v>
      </c>
      <c r="H21" s="2">
        <v>2703</v>
      </c>
    </row>
    <row r="22" spans="6:8" x14ac:dyDescent="0.15">
      <c r="F22" s="30" t="s">
        <v>50</v>
      </c>
      <c r="G22" s="2" t="s">
        <v>41</v>
      </c>
      <c r="H22" s="2">
        <v>2704</v>
      </c>
    </row>
    <row r="23" spans="6:8" x14ac:dyDescent="0.15">
      <c r="F23" s="30" t="s">
        <v>51</v>
      </c>
      <c r="G23" s="2" t="s">
        <v>42</v>
      </c>
      <c r="H23" s="2">
        <v>2705</v>
      </c>
    </row>
    <row r="24" spans="6:8" x14ac:dyDescent="0.15">
      <c r="F24" s="30" t="s">
        <v>52</v>
      </c>
      <c r="G24" s="2" t="s">
        <v>43</v>
      </c>
      <c r="H24" s="2">
        <v>2706</v>
      </c>
    </row>
    <row r="25" spans="6:8" x14ac:dyDescent="0.15">
      <c r="F25" s="30" t="s">
        <v>53</v>
      </c>
      <c r="G25" s="2" t="s">
        <v>44</v>
      </c>
      <c r="H25" s="2">
        <v>2707</v>
      </c>
    </row>
    <row r="26" spans="6:8" x14ac:dyDescent="0.15">
      <c r="F26" s="30" t="s">
        <v>54</v>
      </c>
      <c r="G26" s="2" t="s">
        <v>45</v>
      </c>
      <c r="H26" s="2">
        <v>2708</v>
      </c>
    </row>
    <row r="27" spans="6:8" x14ac:dyDescent="0.15">
      <c r="F27" s="30" t="s">
        <v>55</v>
      </c>
      <c r="G27" s="2" t="s">
        <v>46</v>
      </c>
      <c r="H27" s="2">
        <v>2709</v>
      </c>
    </row>
    <row r="28" spans="6:8" x14ac:dyDescent="0.15">
      <c r="F28" s="30" t="s">
        <v>56</v>
      </c>
      <c r="G28" s="2" t="s">
        <v>47</v>
      </c>
      <c r="H28" s="2">
        <v>2710</v>
      </c>
    </row>
    <row r="29" spans="6:8" x14ac:dyDescent="0.15">
      <c r="F29" s="30" t="s">
        <v>57</v>
      </c>
      <c r="G29" s="2" t="s">
        <v>48</v>
      </c>
      <c r="H29" s="2">
        <v>2711</v>
      </c>
    </row>
    <row r="30" spans="6:8" x14ac:dyDescent="0.15">
      <c r="F30" s="30" t="s">
        <v>58</v>
      </c>
      <c r="G30" s="2" t="s">
        <v>49</v>
      </c>
      <c r="H30" s="2">
        <v>2712</v>
      </c>
    </row>
    <row r="31" spans="6:8" x14ac:dyDescent="0.15">
      <c r="F31" s="29" t="s">
        <v>79</v>
      </c>
      <c r="G31" s="2" t="s">
        <v>84</v>
      </c>
      <c r="H31" s="2">
        <v>2801</v>
      </c>
    </row>
    <row r="32" spans="6:8" x14ac:dyDescent="0.15">
      <c r="F32" s="29" t="s">
        <v>80</v>
      </c>
      <c r="G32" s="2" t="s">
        <v>85</v>
      </c>
      <c r="H32" s="2">
        <v>2802</v>
      </c>
    </row>
    <row r="33" spans="6:17" x14ac:dyDescent="0.15">
      <c r="F33" s="29" t="s">
        <v>81</v>
      </c>
      <c r="G33" s="2" t="s">
        <v>86</v>
      </c>
      <c r="H33" s="2">
        <v>2803</v>
      </c>
    </row>
    <row r="34" spans="6:17" x14ac:dyDescent="0.15">
      <c r="F34" s="30" t="s">
        <v>82</v>
      </c>
      <c r="G34" s="2" t="s">
        <v>87</v>
      </c>
      <c r="H34" s="2">
        <v>2804</v>
      </c>
    </row>
    <row r="35" spans="6:17" x14ac:dyDescent="0.15">
      <c r="F35" s="30" t="s">
        <v>83</v>
      </c>
      <c r="G35" s="2" t="s">
        <v>88</v>
      </c>
      <c r="H35" s="2">
        <v>2805</v>
      </c>
    </row>
    <row r="36" spans="6:17" x14ac:dyDescent="0.15">
      <c r="F36" s="30" t="s">
        <v>74</v>
      </c>
      <c r="G36" s="2" t="s">
        <v>89</v>
      </c>
      <c r="H36" s="2">
        <v>2806</v>
      </c>
    </row>
    <row r="37" spans="6:17" x14ac:dyDescent="0.15">
      <c r="F37" s="30" t="s">
        <v>75</v>
      </c>
      <c r="G37" s="2" t="s">
        <v>90</v>
      </c>
      <c r="H37" s="2">
        <v>2807</v>
      </c>
    </row>
    <row r="38" spans="6:17" x14ac:dyDescent="0.15">
      <c r="F38" s="30" t="s">
        <v>76</v>
      </c>
      <c r="G38" s="2" t="s">
        <v>91</v>
      </c>
      <c r="H38" s="2">
        <v>2808</v>
      </c>
      <c r="M38" s="1" t="s">
        <v>11</v>
      </c>
      <c r="N38" s="31" t="str">
        <f>Invoice!E9</f>
        <v>January 2026</v>
      </c>
      <c r="O38" s="32">
        <f>VLOOKUP(N38,$F$7:$H$42,3,FALSE)</f>
        <v>2601</v>
      </c>
    </row>
    <row r="39" spans="6:17" x14ac:dyDescent="0.15">
      <c r="F39" s="30" t="s">
        <v>77</v>
      </c>
      <c r="G39" s="2" t="s">
        <v>92</v>
      </c>
      <c r="H39" s="2">
        <v>2809</v>
      </c>
      <c r="M39" s="1" t="s">
        <v>12</v>
      </c>
      <c r="N39" s="33" t="str">
        <f>Invoice!E6</f>
        <v>Your Name</v>
      </c>
      <c r="O39" s="34" t="str">
        <f>IFERROR(UPPER(LEFT(N39,"1")),"Error")</f>
        <v>Y</v>
      </c>
      <c r="P39" s="2" t="str">
        <f>IFERROR(UPPER(MID(N39,Q39+1,1)),"")</f>
        <v>N</v>
      </c>
      <c r="Q39" s="2">
        <f>IFERROR(FIND(" ",N39),1)</f>
        <v>5</v>
      </c>
    </row>
    <row r="40" spans="6:17" x14ac:dyDescent="0.15">
      <c r="F40" s="30" t="s">
        <v>78</v>
      </c>
      <c r="G40" s="2" t="s">
        <v>93</v>
      </c>
      <c r="H40" s="2">
        <v>2810</v>
      </c>
      <c r="N40" s="33"/>
      <c r="O40" s="26"/>
    </row>
    <row r="41" spans="6:17" x14ac:dyDescent="0.15">
      <c r="F41" s="30" t="s">
        <v>72</v>
      </c>
      <c r="G41" s="2" t="s">
        <v>94</v>
      </c>
      <c r="H41" s="2">
        <v>2811</v>
      </c>
      <c r="M41" s="1" t="s">
        <v>1</v>
      </c>
      <c r="N41" s="35" t="str">
        <f>Invoice!E4</f>
        <v>00000000</v>
      </c>
      <c r="O41" s="26"/>
    </row>
    <row r="42" spans="6:17" x14ac:dyDescent="0.15">
      <c r="F42" s="30" t="s">
        <v>73</v>
      </c>
      <c r="G42" s="2" t="s">
        <v>95</v>
      </c>
      <c r="H42" s="2">
        <v>2812</v>
      </c>
      <c r="M42" s="1" t="s">
        <v>2</v>
      </c>
      <c r="N42" s="33" t="str">
        <f>Invoice!E5</f>
        <v>00-00-00</v>
      </c>
      <c r="O42" s="26"/>
    </row>
    <row r="43" spans="6:17" x14ac:dyDescent="0.15">
      <c r="M43" s="1" t="s">
        <v>59</v>
      </c>
      <c r="N43" s="36">
        <f>ROUNDDOWN((CODE(A2)*LEN(A2)+CODE(MID(A2,1,2))*LEN(MID(A2,1,1)))/10,0)</f>
        <v>43</v>
      </c>
      <c r="O43" s="26"/>
    </row>
    <row r="44" spans="6:17" x14ac:dyDescent="0.15">
      <c r="M44" s="1" t="s">
        <v>63</v>
      </c>
      <c r="N44" s="37">
        <f ca="1">TODAY()</f>
        <v>46052</v>
      </c>
      <c r="O44" s="26" t="str">
        <f ca="1">TEXT(N44,"DDMMYY")</f>
        <v>300126</v>
      </c>
    </row>
    <row r="45" spans="6:17" x14ac:dyDescent="0.15">
      <c r="M45" s="1" t="s">
        <v>13</v>
      </c>
      <c r="N45" s="1" t="str">
        <f ca="1">_xlfn.CONCAT(N48,"-",O38,"",O39,P39,N43,"-",O44)</f>
        <v>SN-2601YN43-300126</v>
      </c>
      <c r="O45" s="26"/>
    </row>
    <row r="46" spans="6:17" x14ac:dyDescent="0.15">
      <c r="N46" s="1">
        <f ca="1">LEN(INVOICE)</f>
        <v>18</v>
      </c>
      <c r="O46" s="26"/>
    </row>
    <row r="47" spans="6:17" x14ac:dyDescent="0.15">
      <c r="M47" s="1" t="s">
        <v>105</v>
      </c>
      <c r="N47" s="1" t="s">
        <v>65</v>
      </c>
    </row>
    <row r="48" spans="6:17" x14ac:dyDescent="0.15">
      <c r="M48" s="1" t="s">
        <v>106</v>
      </c>
      <c r="N48" s="1" t="s">
        <v>124</v>
      </c>
    </row>
  </sheetData>
  <sheetProtection sheet="1" objects="1" scenarios="1" selectLockedCells="1" selectUnlockedCells="1"/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Invoice</vt:lpstr>
      <vt:lpstr>Calendar</vt:lpstr>
      <vt:lpstr>Static Data</vt:lpstr>
      <vt:lpstr>DateList</vt:lpstr>
      <vt:lpstr>FILENAME</vt:lpstr>
      <vt:lpstr>INVOICE</vt:lpstr>
      <vt:lpstr>Invoice!Print_Area</vt:lpstr>
      <vt:lpstr>TimeList</vt:lpstr>
    </vt:vector>
  </TitlesOfParts>
  <Manager/>
  <Company>AENA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Gill</dc:creator>
  <cp:keywords/>
  <dc:description/>
  <cp:lastModifiedBy>Andrew Graham</cp:lastModifiedBy>
  <cp:revision/>
  <cp:lastPrinted>2026-01-04T09:46:03Z</cp:lastPrinted>
  <dcterms:created xsi:type="dcterms:W3CDTF">2004-02-19T16:23:35Z</dcterms:created>
  <dcterms:modified xsi:type="dcterms:W3CDTF">2026-01-30T16:12:14Z</dcterms:modified>
  <cp:category/>
  <cp:contentStatus/>
</cp:coreProperties>
</file>